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5.xml" ContentType="application/vnd.openxmlformats-officedocument.spreadsheetml.worksheet+xml"/>
  <Override PartName="/xl/worksheets/sheet13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14.xml" ContentType="application/vnd.openxmlformats-officedocument.spreadsheetml.worksheet+xml"/>
  <Override PartName="/xl/worksheets/sheet8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9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ibi\tmp\5039\"/>
    </mc:Choice>
  </mc:AlternateContent>
  <workbookProtection workbookAlgorithmName="SHA-512" workbookHashValue="pCANefMVU5mmb/yX4CT51hFLbtjOEeMKo1zHAz0gZRm9uEmiFYuDRJqxCsfxR6gkyg8csIPt16Nvn+HJwICUwg==" workbookSaltValue="bCfngnfRuZKB9V3NN+SccQ==" workbookSpinCount="100000" lockStructure="1"/>
  <bookViews>
    <workbookView xWindow="480" yWindow="60" windowWidth="13275" windowHeight="7170"/>
  </bookViews>
  <sheets>
    <sheet name="Summary" sheetId="1" r:id="rId1"/>
    <sheet name="NW371" sheetId="2" r:id="rId2"/>
    <sheet name="NW372" sheetId="3" r:id="rId3"/>
    <sheet name="NW373" sheetId="4" r:id="rId4"/>
    <sheet name="NW374" sheetId="5" r:id="rId5"/>
    <sheet name="NW375" sheetId="6" r:id="rId6"/>
    <sheet name="DC37" sheetId="7" r:id="rId7"/>
    <sheet name="NW381" sheetId="8" r:id="rId8"/>
    <sheet name="NW382" sheetId="9" r:id="rId9"/>
    <sheet name="NW383" sheetId="10" r:id="rId10"/>
    <sheet name="NW384" sheetId="11" r:id="rId11"/>
    <sheet name="NW385" sheetId="12" r:id="rId12"/>
    <sheet name="DC38" sheetId="13" r:id="rId13"/>
    <sheet name="NW392" sheetId="14" r:id="rId14"/>
    <sheet name="NW393" sheetId="15" r:id="rId15"/>
    <sheet name="NW394" sheetId="16" r:id="rId16"/>
    <sheet name="NW396" sheetId="17" r:id="rId17"/>
    <sheet name="NW397" sheetId="18" r:id="rId18"/>
    <sheet name="DC39" sheetId="19" r:id="rId19"/>
    <sheet name="NW403" sheetId="20" r:id="rId20"/>
    <sheet name="NW404" sheetId="21" r:id="rId21"/>
    <sheet name="NW405" sheetId="22" r:id="rId22"/>
    <sheet name="DC40" sheetId="23" r:id="rId23"/>
  </sheets>
  <definedNames>
    <definedName name="_xlnm.Print_Area" localSheetId="6">'DC37'!$A$1:$X$128</definedName>
    <definedName name="_xlnm.Print_Area" localSheetId="12">'DC38'!$A$1:$X$128</definedName>
    <definedName name="_xlnm.Print_Area" localSheetId="18">'DC39'!$A$1:$X$128</definedName>
    <definedName name="_xlnm.Print_Area" localSheetId="22">'DC40'!$A$1:$X$128</definedName>
    <definedName name="_xlnm.Print_Area" localSheetId="1">'NW371'!$A$1:$X$128</definedName>
    <definedName name="_xlnm.Print_Area" localSheetId="2">'NW372'!$A$1:$X$128</definedName>
    <definedName name="_xlnm.Print_Area" localSheetId="3">'NW373'!$A$1:$X$128</definedName>
    <definedName name="_xlnm.Print_Area" localSheetId="4">'NW374'!$A$1:$X$128</definedName>
    <definedName name="_xlnm.Print_Area" localSheetId="5">'NW375'!$A$1:$X$128</definedName>
    <definedName name="_xlnm.Print_Area" localSheetId="7">'NW381'!$A$1:$X$128</definedName>
    <definedName name="_xlnm.Print_Area" localSheetId="8">'NW382'!$A$1:$X$128</definedName>
    <definedName name="_xlnm.Print_Area" localSheetId="9">'NW383'!$A$1:$X$128</definedName>
    <definedName name="_xlnm.Print_Area" localSheetId="10">'NW384'!$A$1:$X$128</definedName>
    <definedName name="_xlnm.Print_Area" localSheetId="11">'NW385'!$A$1:$X$128</definedName>
    <definedName name="_xlnm.Print_Area" localSheetId="13">'NW392'!$A$1:$X$128</definedName>
    <definedName name="_xlnm.Print_Area" localSheetId="14">'NW393'!$A$1:$X$128</definedName>
    <definedName name="_xlnm.Print_Area" localSheetId="15">'NW394'!$A$1:$X$128</definedName>
    <definedName name="_xlnm.Print_Area" localSheetId="16">'NW396'!$A$1:$X$128</definedName>
    <definedName name="_xlnm.Print_Area" localSheetId="17">'NW397'!$A$1:$X$128</definedName>
    <definedName name="_xlnm.Print_Area" localSheetId="19">'NW403'!$A$1:$X$128</definedName>
    <definedName name="_xlnm.Print_Area" localSheetId="20">'NW404'!$A$1:$X$128</definedName>
    <definedName name="_xlnm.Print_Area" localSheetId="21">'NW405'!$A$1:$X$128</definedName>
    <definedName name="_xlnm.Print_Area" localSheetId="0">Summary!$A$1:$X$128</definedName>
  </definedNames>
  <calcPr calcId="0"/>
</workbook>
</file>

<file path=xl/calcChain.xml><?xml version="1.0" encoding="utf-8"?>
<calcChain xmlns="http://schemas.openxmlformats.org/spreadsheetml/2006/main">
  <c r="O87" i="2" l="1"/>
  <c r="N87" i="2"/>
  <c r="M87" i="2"/>
  <c r="L87" i="2"/>
  <c r="K87" i="2"/>
  <c r="J87" i="2"/>
  <c r="I87" i="2"/>
  <c r="H87" i="2"/>
  <c r="H115" i="2" s="1"/>
  <c r="G87" i="2"/>
  <c r="F87" i="2"/>
  <c r="D87" i="2"/>
  <c r="C87" i="2"/>
  <c r="B87" i="2"/>
  <c r="O87" i="3"/>
  <c r="N87" i="3"/>
  <c r="M87" i="3"/>
  <c r="L87" i="3"/>
  <c r="L115" i="3" s="1"/>
  <c r="R115" i="3" s="1"/>
  <c r="K87" i="3"/>
  <c r="J87" i="3"/>
  <c r="I87" i="3"/>
  <c r="H87" i="3"/>
  <c r="G87" i="3"/>
  <c r="F87" i="3"/>
  <c r="D87" i="3"/>
  <c r="D115" i="3" s="1"/>
  <c r="C87" i="3"/>
  <c r="B87" i="3"/>
  <c r="O87" i="4"/>
  <c r="N87" i="4"/>
  <c r="M87" i="4"/>
  <c r="L87" i="4"/>
  <c r="K87" i="4"/>
  <c r="J87" i="4"/>
  <c r="I87" i="4"/>
  <c r="H87" i="4"/>
  <c r="H115" i="4" s="1"/>
  <c r="G87" i="4"/>
  <c r="F87" i="4"/>
  <c r="D87" i="4"/>
  <c r="C87" i="4"/>
  <c r="B87" i="4"/>
  <c r="O87" i="5"/>
  <c r="N87" i="5"/>
  <c r="M87" i="5"/>
  <c r="L87" i="5"/>
  <c r="K87" i="5"/>
  <c r="J87" i="5"/>
  <c r="I87" i="5"/>
  <c r="H87" i="5"/>
  <c r="G87" i="5"/>
  <c r="F87" i="5"/>
  <c r="D87" i="5"/>
  <c r="C87" i="5"/>
  <c r="B87" i="5"/>
  <c r="O87" i="6"/>
  <c r="N87" i="6"/>
  <c r="M87" i="6"/>
  <c r="L87" i="6"/>
  <c r="K87" i="6"/>
  <c r="J87" i="6"/>
  <c r="I87" i="6"/>
  <c r="H87" i="6"/>
  <c r="G87" i="6"/>
  <c r="F87" i="6"/>
  <c r="D87" i="6"/>
  <c r="C87" i="6"/>
  <c r="B87" i="6"/>
  <c r="O87" i="7"/>
  <c r="N87" i="7"/>
  <c r="M87" i="7"/>
  <c r="L87" i="7"/>
  <c r="K87" i="7"/>
  <c r="J87" i="7"/>
  <c r="I87" i="7"/>
  <c r="H87" i="7"/>
  <c r="G87" i="7"/>
  <c r="F87" i="7"/>
  <c r="D87" i="7"/>
  <c r="C87" i="7"/>
  <c r="B87" i="7"/>
  <c r="O87" i="8"/>
  <c r="N87" i="8"/>
  <c r="M87" i="8"/>
  <c r="L87" i="8"/>
  <c r="K87" i="8"/>
  <c r="J87" i="8"/>
  <c r="I87" i="8"/>
  <c r="H87" i="8"/>
  <c r="H115" i="8" s="1"/>
  <c r="G87" i="8"/>
  <c r="F87" i="8"/>
  <c r="D87" i="8"/>
  <c r="C87" i="8"/>
  <c r="B87" i="8"/>
  <c r="O87" i="9"/>
  <c r="N87" i="9"/>
  <c r="M87" i="9"/>
  <c r="L87" i="9"/>
  <c r="K87" i="9"/>
  <c r="J87" i="9"/>
  <c r="I87" i="9"/>
  <c r="H87" i="9"/>
  <c r="G87" i="9"/>
  <c r="F87" i="9"/>
  <c r="D87" i="9"/>
  <c r="D115" i="9" s="1"/>
  <c r="C87" i="9"/>
  <c r="B87" i="9"/>
  <c r="O87" i="10"/>
  <c r="N87" i="10"/>
  <c r="M87" i="10"/>
  <c r="L87" i="10"/>
  <c r="K87" i="10"/>
  <c r="J87" i="10"/>
  <c r="I87" i="10"/>
  <c r="H87" i="10"/>
  <c r="H115" i="10" s="1"/>
  <c r="G87" i="10"/>
  <c r="F87" i="10"/>
  <c r="D87" i="10"/>
  <c r="C87" i="10"/>
  <c r="B87" i="10"/>
  <c r="O87" i="11"/>
  <c r="N87" i="11"/>
  <c r="M87" i="11"/>
  <c r="L87" i="11"/>
  <c r="L115" i="11" s="1"/>
  <c r="R115" i="11" s="1"/>
  <c r="K87" i="11"/>
  <c r="J87" i="11"/>
  <c r="I87" i="11"/>
  <c r="H87" i="11"/>
  <c r="G87" i="11"/>
  <c r="F87" i="11"/>
  <c r="D87" i="11"/>
  <c r="D115" i="11" s="1"/>
  <c r="C87" i="11"/>
  <c r="B87" i="11"/>
  <c r="O87" i="12"/>
  <c r="N87" i="12"/>
  <c r="M87" i="12"/>
  <c r="L87" i="12"/>
  <c r="K87" i="12"/>
  <c r="J87" i="12"/>
  <c r="I87" i="12"/>
  <c r="H87" i="12"/>
  <c r="H115" i="12" s="1"/>
  <c r="G87" i="12"/>
  <c r="F87" i="12"/>
  <c r="D87" i="12"/>
  <c r="C87" i="12"/>
  <c r="B87" i="12"/>
  <c r="O87" i="13"/>
  <c r="N87" i="13"/>
  <c r="M87" i="13"/>
  <c r="L87" i="13"/>
  <c r="L115" i="13" s="1"/>
  <c r="R115" i="13" s="1"/>
  <c r="K87" i="13"/>
  <c r="J87" i="13"/>
  <c r="I87" i="13"/>
  <c r="H87" i="13"/>
  <c r="H115" i="13" s="1"/>
  <c r="G87" i="13"/>
  <c r="F87" i="13"/>
  <c r="D87" i="13"/>
  <c r="D115" i="13" s="1"/>
  <c r="C87" i="13"/>
  <c r="B87" i="13"/>
  <c r="O87" i="14"/>
  <c r="N87" i="14"/>
  <c r="M87" i="14"/>
  <c r="L87" i="14"/>
  <c r="L115" i="14" s="1"/>
  <c r="R115" i="14" s="1"/>
  <c r="K87" i="14"/>
  <c r="J87" i="14"/>
  <c r="I87" i="14"/>
  <c r="H87" i="14"/>
  <c r="H115" i="14" s="1"/>
  <c r="G87" i="14"/>
  <c r="F87" i="14"/>
  <c r="D87" i="14"/>
  <c r="D115" i="14" s="1"/>
  <c r="C87" i="14"/>
  <c r="B87" i="14"/>
  <c r="O87" i="15"/>
  <c r="N87" i="15"/>
  <c r="M87" i="15"/>
  <c r="L87" i="15"/>
  <c r="L115" i="15" s="1"/>
  <c r="R115" i="15" s="1"/>
  <c r="K87" i="15"/>
  <c r="J87" i="15"/>
  <c r="I87" i="15"/>
  <c r="H87" i="15"/>
  <c r="H115" i="15" s="1"/>
  <c r="G87" i="15"/>
  <c r="F87" i="15"/>
  <c r="D87" i="15"/>
  <c r="D115" i="15" s="1"/>
  <c r="C87" i="15"/>
  <c r="B87" i="15"/>
  <c r="O87" i="16"/>
  <c r="N87" i="16"/>
  <c r="M87" i="16"/>
  <c r="L87" i="16"/>
  <c r="L115" i="16" s="1"/>
  <c r="R115" i="16" s="1"/>
  <c r="K87" i="16"/>
  <c r="J87" i="16"/>
  <c r="I87" i="16"/>
  <c r="H87" i="16"/>
  <c r="H115" i="16" s="1"/>
  <c r="G87" i="16"/>
  <c r="F87" i="16"/>
  <c r="D87" i="16"/>
  <c r="D115" i="16" s="1"/>
  <c r="C87" i="16"/>
  <c r="B87" i="16"/>
  <c r="O87" i="17"/>
  <c r="N87" i="17"/>
  <c r="M87" i="17"/>
  <c r="L87" i="17"/>
  <c r="L115" i="17" s="1"/>
  <c r="R115" i="17" s="1"/>
  <c r="K87" i="17"/>
  <c r="J87" i="17"/>
  <c r="I87" i="17"/>
  <c r="H87" i="17"/>
  <c r="G87" i="17"/>
  <c r="F87" i="17"/>
  <c r="D87" i="17"/>
  <c r="D115" i="17" s="1"/>
  <c r="C87" i="17"/>
  <c r="B87" i="17"/>
  <c r="O87" i="18"/>
  <c r="N87" i="18"/>
  <c r="M87" i="18"/>
  <c r="L87" i="18"/>
  <c r="L115" i="18" s="1"/>
  <c r="R115" i="18" s="1"/>
  <c r="K87" i="18"/>
  <c r="J87" i="18"/>
  <c r="I87" i="18"/>
  <c r="H87" i="18"/>
  <c r="H115" i="18" s="1"/>
  <c r="G87" i="18"/>
  <c r="F87" i="18"/>
  <c r="D87" i="18"/>
  <c r="D115" i="18" s="1"/>
  <c r="C87" i="18"/>
  <c r="B87" i="18"/>
  <c r="O87" i="19"/>
  <c r="N87" i="19"/>
  <c r="M87" i="19"/>
  <c r="L87" i="19"/>
  <c r="K87" i="19"/>
  <c r="J87" i="19"/>
  <c r="I87" i="19"/>
  <c r="H87" i="19"/>
  <c r="G87" i="19"/>
  <c r="F87" i="19"/>
  <c r="D87" i="19"/>
  <c r="C87" i="19"/>
  <c r="B87" i="19"/>
  <c r="O87" i="20"/>
  <c r="N87" i="20"/>
  <c r="M87" i="20"/>
  <c r="L87" i="20"/>
  <c r="L115" i="20" s="1"/>
  <c r="R115" i="20" s="1"/>
  <c r="K87" i="20"/>
  <c r="J87" i="20"/>
  <c r="I87" i="20"/>
  <c r="H87" i="20"/>
  <c r="G87" i="20"/>
  <c r="F87" i="20"/>
  <c r="D87" i="20"/>
  <c r="D115" i="20" s="1"/>
  <c r="C87" i="20"/>
  <c r="B87" i="20"/>
  <c r="O87" i="21"/>
  <c r="N87" i="21"/>
  <c r="M87" i="21"/>
  <c r="L87" i="21"/>
  <c r="L115" i="21" s="1"/>
  <c r="R115" i="21" s="1"/>
  <c r="K87" i="21"/>
  <c r="J87" i="21"/>
  <c r="I87" i="21"/>
  <c r="H87" i="21"/>
  <c r="H115" i="21" s="1"/>
  <c r="G87" i="21"/>
  <c r="F87" i="21"/>
  <c r="D87" i="21"/>
  <c r="C87" i="21"/>
  <c r="B87" i="21"/>
  <c r="O87" i="22"/>
  <c r="N87" i="22"/>
  <c r="M87" i="22"/>
  <c r="L87" i="22"/>
  <c r="L115" i="22" s="1"/>
  <c r="R115" i="22" s="1"/>
  <c r="K87" i="22"/>
  <c r="J87" i="22"/>
  <c r="I87" i="22"/>
  <c r="H87" i="22"/>
  <c r="G87" i="22"/>
  <c r="F87" i="22"/>
  <c r="D87" i="22"/>
  <c r="D115" i="22" s="1"/>
  <c r="C87" i="22"/>
  <c r="B87" i="22"/>
  <c r="O87" i="23"/>
  <c r="N87" i="23"/>
  <c r="M87" i="23"/>
  <c r="L87" i="23"/>
  <c r="L115" i="23" s="1"/>
  <c r="R115" i="23" s="1"/>
  <c r="K87" i="23"/>
  <c r="J87" i="23"/>
  <c r="I87" i="23"/>
  <c r="H87" i="23"/>
  <c r="H115" i="23" s="1"/>
  <c r="G87" i="23"/>
  <c r="F87" i="23"/>
  <c r="D87" i="23"/>
  <c r="D115" i="23" s="1"/>
  <c r="C87" i="23"/>
  <c r="B87" i="23"/>
  <c r="O87" i="1"/>
  <c r="N87" i="1"/>
  <c r="M87" i="1"/>
  <c r="L87" i="1"/>
  <c r="K87" i="1"/>
  <c r="J87" i="1"/>
  <c r="I87" i="1"/>
  <c r="H87" i="1"/>
  <c r="G87" i="1"/>
  <c r="F87" i="1"/>
  <c r="D87" i="1"/>
  <c r="C87" i="1"/>
  <c r="B87" i="1"/>
  <c r="R115" i="2"/>
  <c r="O115" i="2"/>
  <c r="N115" i="2"/>
  <c r="M115" i="2"/>
  <c r="S115" i="2" s="1"/>
  <c r="L115" i="2"/>
  <c r="K115" i="2"/>
  <c r="J115" i="2"/>
  <c r="I115" i="2"/>
  <c r="G115" i="2"/>
  <c r="F115" i="2"/>
  <c r="D115" i="2"/>
  <c r="C115" i="2"/>
  <c r="B115" i="2"/>
  <c r="O114" i="2"/>
  <c r="N114" i="2"/>
  <c r="U113" i="2"/>
  <c r="T113" i="2"/>
  <c r="S113" i="2"/>
  <c r="R113" i="2"/>
  <c r="S112" i="2"/>
  <c r="R112" i="2"/>
  <c r="E112" i="2"/>
  <c r="U112" i="2" s="1"/>
  <c r="S111" i="2"/>
  <c r="R111" i="2"/>
  <c r="E111" i="2"/>
  <c r="U111" i="2" s="1"/>
  <c r="S110" i="2"/>
  <c r="R110" i="2"/>
  <c r="E110" i="2"/>
  <c r="S109" i="2"/>
  <c r="R109" i="2"/>
  <c r="E109" i="2"/>
  <c r="S108" i="2"/>
  <c r="R108" i="2"/>
  <c r="E108" i="2"/>
  <c r="U108" i="2" s="1"/>
  <c r="S107" i="2"/>
  <c r="R107" i="2"/>
  <c r="E107" i="2"/>
  <c r="U107" i="2" s="1"/>
  <c r="S106" i="2"/>
  <c r="R106" i="2"/>
  <c r="E106" i="2"/>
  <c r="U105" i="2"/>
  <c r="S105" i="2"/>
  <c r="R105" i="2"/>
  <c r="E105" i="2"/>
  <c r="T105" i="2" s="1"/>
  <c r="S104" i="2"/>
  <c r="R104" i="2"/>
  <c r="E104" i="2"/>
  <c r="T104" i="2" s="1"/>
  <c r="U103" i="2"/>
  <c r="S103" i="2"/>
  <c r="R103" i="2"/>
  <c r="E103" i="2"/>
  <c r="T103" i="2" s="1"/>
  <c r="S102" i="2"/>
  <c r="R102" i="2"/>
  <c r="E102" i="2"/>
  <c r="U102" i="2" s="1"/>
  <c r="S101" i="2"/>
  <c r="R101" i="2"/>
  <c r="E101" i="2"/>
  <c r="S100" i="2"/>
  <c r="R100" i="2"/>
  <c r="E100" i="2"/>
  <c r="U100" i="2" s="1"/>
  <c r="T99" i="2"/>
  <c r="S99" i="2"/>
  <c r="R99" i="2"/>
  <c r="E99" i="2"/>
  <c r="U99" i="2" s="1"/>
  <c r="S98" i="2"/>
  <c r="R98" i="2"/>
  <c r="E98" i="2"/>
  <c r="M97" i="2"/>
  <c r="S97" i="2" s="1"/>
  <c r="L97" i="2"/>
  <c r="R97" i="2" s="1"/>
  <c r="K97" i="2"/>
  <c r="K114" i="2" s="1"/>
  <c r="J97" i="2"/>
  <c r="J114" i="2" s="1"/>
  <c r="I97" i="2"/>
  <c r="I114" i="2" s="1"/>
  <c r="H97" i="2"/>
  <c r="G97" i="2"/>
  <c r="G114" i="2" s="1"/>
  <c r="F97" i="2"/>
  <c r="F114" i="2" s="1"/>
  <c r="D97" i="2"/>
  <c r="D114" i="2" s="1"/>
  <c r="C97" i="2"/>
  <c r="C114" i="2" s="1"/>
  <c r="B97" i="2"/>
  <c r="B114" i="2" s="1"/>
  <c r="O115" i="3"/>
  <c r="N115" i="3"/>
  <c r="M115" i="3"/>
  <c r="S115" i="3" s="1"/>
  <c r="K115" i="3"/>
  <c r="J115" i="3"/>
  <c r="I115" i="3"/>
  <c r="H115" i="3"/>
  <c r="G115" i="3"/>
  <c r="F115" i="3"/>
  <c r="C115" i="3"/>
  <c r="B115" i="3"/>
  <c r="O114" i="3"/>
  <c r="N114" i="3"/>
  <c r="U113" i="3"/>
  <c r="T113" i="3"/>
  <c r="S113" i="3"/>
  <c r="R113" i="3"/>
  <c r="S112" i="3"/>
  <c r="R112" i="3"/>
  <c r="E112" i="3"/>
  <c r="S111" i="3"/>
  <c r="R111" i="3"/>
  <c r="E111" i="3"/>
  <c r="U111" i="3" s="1"/>
  <c r="S110" i="3"/>
  <c r="R110" i="3"/>
  <c r="E110" i="3"/>
  <c r="U110" i="3" s="1"/>
  <c r="S109" i="3"/>
  <c r="R109" i="3"/>
  <c r="E109" i="3"/>
  <c r="U108" i="3"/>
  <c r="S108" i="3"/>
  <c r="R108" i="3"/>
  <c r="E108" i="3"/>
  <c r="T108" i="3" s="1"/>
  <c r="S107" i="3"/>
  <c r="R107" i="3"/>
  <c r="E107" i="3"/>
  <c r="T107" i="3" s="1"/>
  <c r="U106" i="3"/>
  <c r="S106" i="3"/>
  <c r="R106" i="3"/>
  <c r="E106" i="3"/>
  <c r="T106" i="3" s="1"/>
  <c r="S105" i="3"/>
  <c r="R105" i="3"/>
  <c r="E105" i="3"/>
  <c r="U105" i="3" s="1"/>
  <c r="S104" i="3"/>
  <c r="R104" i="3"/>
  <c r="E104" i="3"/>
  <c r="S103" i="3"/>
  <c r="R103" i="3"/>
  <c r="E103" i="3"/>
  <c r="U103" i="3" s="1"/>
  <c r="S102" i="3"/>
  <c r="R102" i="3"/>
  <c r="E102" i="3"/>
  <c r="U102" i="3" s="1"/>
  <c r="S101" i="3"/>
  <c r="R101" i="3"/>
  <c r="E101" i="3"/>
  <c r="S100" i="3"/>
  <c r="R100" i="3"/>
  <c r="E100" i="3"/>
  <c r="S99" i="3"/>
  <c r="R99" i="3"/>
  <c r="E99" i="3"/>
  <c r="U99" i="3" s="1"/>
  <c r="S98" i="3"/>
  <c r="R98" i="3"/>
  <c r="E98" i="3"/>
  <c r="U98" i="3" s="1"/>
  <c r="M97" i="3"/>
  <c r="S97" i="3" s="1"/>
  <c r="L97" i="3"/>
  <c r="R97" i="3" s="1"/>
  <c r="K97" i="3"/>
  <c r="K114" i="3" s="1"/>
  <c r="J97" i="3"/>
  <c r="J114" i="3" s="1"/>
  <c r="I97" i="3"/>
  <c r="I114" i="3" s="1"/>
  <c r="H97" i="3"/>
  <c r="H114" i="3" s="1"/>
  <c r="G97" i="3"/>
  <c r="G114" i="3" s="1"/>
  <c r="F97" i="3"/>
  <c r="F114" i="3" s="1"/>
  <c r="D97" i="3"/>
  <c r="C97" i="3"/>
  <c r="C114" i="3" s="1"/>
  <c r="B97" i="3"/>
  <c r="B114" i="3" s="1"/>
  <c r="O115" i="4"/>
  <c r="N115" i="4"/>
  <c r="M115" i="4"/>
  <c r="S115" i="4" s="1"/>
  <c r="L115" i="4"/>
  <c r="R115" i="4" s="1"/>
  <c r="K115" i="4"/>
  <c r="J115" i="4"/>
  <c r="I115" i="4"/>
  <c r="G115" i="4"/>
  <c r="F115" i="4"/>
  <c r="D115" i="4"/>
  <c r="C115" i="4"/>
  <c r="B115" i="4"/>
  <c r="O114" i="4"/>
  <c r="N114" i="4"/>
  <c r="U113" i="4"/>
  <c r="T113" i="4"/>
  <c r="S113" i="4"/>
  <c r="R113" i="4"/>
  <c r="S112" i="4"/>
  <c r="R112" i="4"/>
  <c r="E112" i="4"/>
  <c r="S111" i="4"/>
  <c r="R111" i="4"/>
  <c r="E111" i="4"/>
  <c r="T111" i="4" s="1"/>
  <c r="U110" i="4"/>
  <c r="S110" i="4"/>
  <c r="R110" i="4"/>
  <c r="E110" i="4"/>
  <c r="T110" i="4" s="1"/>
  <c r="S109" i="4"/>
  <c r="R109" i="4"/>
  <c r="E109" i="4"/>
  <c r="U109" i="4" s="1"/>
  <c r="U108" i="4"/>
  <c r="S108" i="4"/>
  <c r="R108" i="4"/>
  <c r="E108" i="4"/>
  <c r="T108" i="4" s="1"/>
  <c r="S107" i="4"/>
  <c r="R107" i="4"/>
  <c r="E107" i="4"/>
  <c r="S106" i="4"/>
  <c r="R106" i="4"/>
  <c r="E106" i="4"/>
  <c r="U106" i="4" s="1"/>
  <c r="S105" i="4"/>
  <c r="R105" i="4"/>
  <c r="E105" i="4"/>
  <c r="S104" i="4"/>
  <c r="R104" i="4"/>
  <c r="E104" i="4"/>
  <c r="S103" i="4"/>
  <c r="R103" i="4"/>
  <c r="E103" i="4"/>
  <c r="T103" i="4" s="1"/>
  <c r="S102" i="4"/>
  <c r="R102" i="4"/>
  <c r="E102" i="4"/>
  <c r="T102" i="4" s="1"/>
  <c r="U101" i="4"/>
  <c r="T101" i="4"/>
  <c r="S101" i="4"/>
  <c r="R101" i="4"/>
  <c r="E101" i="4"/>
  <c r="S100" i="4"/>
  <c r="R100" i="4"/>
  <c r="E100" i="4"/>
  <c r="T100" i="4" s="1"/>
  <c r="S99" i="4"/>
  <c r="R99" i="4"/>
  <c r="E99" i="4"/>
  <c r="S98" i="4"/>
  <c r="R98" i="4"/>
  <c r="E98" i="4"/>
  <c r="U98" i="4" s="1"/>
  <c r="M97" i="4"/>
  <c r="M114" i="4" s="1"/>
  <c r="S114" i="4" s="1"/>
  <c r="L97" i="4"/>
  <c r="R97" i="4" s="1"/>
  <c r="K97" i="4"/>
  <c r="K114" i="4" s="1"/>
  <c r="J97" i="4"/>
  <c r="J114" i="4" s="1"/>
  <c r="I97" i="4"/>
  <c r="I114" i="4" s="1"/>
  <c r="H97" i="4"/>
  <c r="G97" i="4"/>
  <c r="G114" i="4" s="1"/>
  <c r="F97" i="4"/>
  <c r="F114" i="4" s="1"/>
  <c r="D97" i="4"/>
  <c r="D114" i="4" s="1"/>
  <c r="C97" i="4"/>
  <c r="C114" i="4" s="1"/>
  <c r="B97" i="4"/>
  <c r="B114" i="4" s="1"/>
  <c r="O115" i="5"/>
  <c r="N115" i="5"/>
  <c r="M115" i="5"/>
  <c r="S115" i="5" s="1"/>
  <c r="L115" i="5"/>
  <c r="R115" i="5" s="1"/>
  <c r="K115" i="5"/>
  <c r="J115" i="5"/>
  <c r="I115" i="5"/>
  <c r="H115" i="5"/>
  <c r="G115" i="5"/>
  <c r="F115" i="5"/>
  <c r="D115" i="5"/>
  <c r="C115" i="5"/>
  <c r="B115" i="5"/>
  <c r="O114" i="5"/>
  <c r="N114" i="5"/>
  <c r="U113" i="5"/>
  <c r="T113" i="5"/>
  <c r="S113" i="5"/>
  <c r="R113" i="5"/>
  <c r="S112" i="5"/>
  <c r="R112" i="5"/>
  <c r="E112" i="5"/>
  <c r="S111" i="5"/>
  <c r="R111" i="5"/>
  <c r="E111" i="5"/>
  <c r="U111" i="5" s="1"/>
  <c r="S110" i="5"/>
  <c r="R110" i="5"/>
  <c r="E110" i="5"/>
  <c r="S109" i="5"/>
  <c r="R109" i="5"/>
  <c r="E109" i="5"/>
  <c r="S108" i="5"/>
  <c r="R108" i="5"/>
  <c r="E108" i="5"/>
  <c r="U108" i="5" s="1"/>
  <c r="S107" i="5"/>
  <c r="R107" i="5"/>
  <c r="E107" i="5"/>
  <c r="S106" i="5"/>
  <c r="R106" i="5"/>
  <c r="E106" i="5"/>
  <c r="T105" i="5"/>
  <c r="S105" i="5"/>
  <c r="R105" i="5"/>
  <c r="E105" i="5"/>
  <c r="U105" i="5" s="1"/>
  <c r="S104" i="5"/>
  <c r="R104" i="5"/>
  <c r="E104" i="5"/>
  <c r="S103" i="5"/>
  <c r="R103" i="5"/>
  <c r="E103" i="5"/>
  <c r="U103" i="5" s="1"/>
  <c r="T102" i="5"/>
  <c r="S102" i="5"/>
  <c r="R102" i="5"/>
  <c r="E102" i="5"/>
  <c r="U102" i="5" s="1"/>
  <c r="S101" i="5"/>
  <c r="R101" i="5"/>
  <c r="E101" i="5"/>
  <c r="S100" i="5"/>
  <c r="R100" i="5"/>
  <c r="E100" i="5"/>
  <c r="S99" i="5"/>
  <c r="R99" i="5"/>
  <c r="E99" i="5"/>
  <c r="S98" i="5"/>
  <c r="R98" i="5"/>
  <c r="E98" i="5"/>
  <c r="T98" i="5" s="1"/>
  <c r="M97" i="5"/>
  <c r="S97" i="5" s="1"/>
  <c r="L97" i="5"/>
  <c r="R97" i="5" s="1"/>
  <c r="K97" i="5"/>
  <c r="K114" i="5" s="1"/>
  <c r="J97" i="5"/>
  <c r="J114" i="5" s="1"/>
  <c r="I97" i="5"/>
  <c r="I114" i="5" s="1"/>
  <c r="H97" i="5"/>
  <c r="H114" i="5" s="1"/>
  <c r="G97" i="5"/>
  <c r="G114" i="5" s="1"/>
  <c r="F97" i="5"/>
  <c r="F114" i="5" s="1"/>
  <c r="D97" i="5"/>
  <c r="C97" i="5"/>
  <c r="C114" i="5" s="1"/>
  <c r="B97" i="5"/>
  <c r="B114" i="5" s="1"/>
  <c r="O115" i="6"/>
  <c r="N115" i="6"/>
  <c r="M115" i="6"/>
  <c r="S115" i="6" s="1"/>
  <c r="L115" i="6"/>
  <c r="R115" i="6" s="1"/>
  <c r="K115" i="6"/>
  <c r="J115" i="6"/>
  <c r="I115" i="6"/>
  <c r="H115" i="6"/>
  <c r="G115" i="6"/>
  <c r="F115" i="6"/>
  <c r="D115" i="6"/>
  <c r="C115" i="6"/>
  <c r="B115" i="6"/>
  <c r="O114" i="6"/>
  <c r="N114" i="6"/>
  <c r="I114" i="6"/>
  <c r="U113" i="6"/>
  <c r="T113" i="6"/>
  <c r="S113" i="6"/>
  <c r="R113" i="6"/>
  <c r="S112" i="6"/>
  <c r="R112" i="6"/>
  <c r="E112" i="6"/>
  <c r="T111" i="6"/>
  <c r="S111" i="6"/>
  <c r="R111" i="6"/>
  <c r="E111" i="6"/>
  <c r="U111" i="6" s="1"/>
  <c r="S110" i="6"/>
  <c r="R110" i="6"/>
  <c r="E110" i="6"/>
  <c r="S109" i="6"/>
  <c r="R109" i="6"/>
  <c r="E109" i="6"/>
  <c r="S108" i="6"/>
  <c r="R108" i="6"/>
  <c r="E108" i="6"/>
  <c r="U108" i="6" s="1"/>
  <c r="S107" i="6"/>
  <c r="R107" i="6"/>
  <c r="E107" i="6"/>
  <c r="U107" i="6" s="1"/>
  <c r="S106" i="6"/>
  <c r="R106" i="6"/>
  <c r="E106" i="6"/>
  <c r="S105" i="6"/>
  <c r="R105" i="6"/>
  <c r="E105" i="6"/>
  <c r="U105" i="6" s="1"/>
  <c r="S104" i="6"/>
  <c r="R104" i="6"/>
  <c r="E104" i="6"/>
  <c r="S103" i="6"/>
  <c r="R103" i="6"/>
  <c r="E103" i="6"/>
  <c r="U103" i="6" s="1"/>
  <c r="S102" i="6"/>
  <c r="R102" i="6"/>
  <c r="E102" i="6"/>
  <c r="S101" i="6"/>
  <c r="R101" i="6"/>
  <c r="E101" i="6"/>
  <c r="S100" i="6"/>
  <c r="R100" i="6"/>
  <c r="E100" i="6"/>
  <c r="U100" i="6" s="1"/>
  <c r="T99" i="6"/>
  <c r="S99" i="6"/>
  <c r="R99" i="6"/>
  <c r="E99" i="6"/>
  <c r="U99" i="6" s="1"/>
  <c r="S98" i="6"/>
  <c r="R98" i="6"/>
  <c r="E98" i="6"/>
  <c r="M97" i="6"/>
  <c r="L97" i="6"/>
  <c r="L114" i="6" s="1"/>
  <c r="R114" i="6" s="1"/>
  <c r="K97" i="6"/>
  <c r="K114" i="6" s="1"/>
  <c r="J97" i="6"/>
  <c r="J114" i="6" s="1"/>
  <c r="I97" i="6"/>
  <c r="H97" i="6"/>
  <c r="G97" i="6"/>
  <c r="G114" i="6" s="1"/>
  <c r="F97" i="6"/>
  <c r="F114" i="6" s="1"/>
  <c r="D97" i="6"/>
  <c r="D114" i="6" s="1"/>
  <c r="C97" i="6"/>
  <c r="C114" i="6" s="1"/>
  <c r="B97" i="6"/>
  <c r="B114" i="6" s="1"/>
  <c r="O115" i="7"/>
  <c r="N115" i="7"/>
  <c r="M115" i="7"/>
  <c r="S115" i="7" s="1"/>
  <c r="L115" i="7"/>
  <c r="R115" i="7" s="1"/>
  <c r="K115" i="7"/>
  <c r="J115" i="7"/>
  <c r="I115" i="7"/>
  <c r="H115" i="7"/>
  <c r="G115" i="7"/>
  <c r="F115" i="7"/>
  <c r="D115" i="7"/>
  <c r="C115" i="7"/>
  <c r="B115" i="7"/>
  <c r="O114" i="7"/>
  <c r="N114" i="7"/>
  <c r="C114" i="7"/>
  <c r="U113" i="7"/>
  <c r="T113" i="7"/>
  <c r="S113" i="7"/>
  <c r="R113" i="7"/>
  <c r="S112" i="7"/>
  <c r="R112" i="7"/>
  <c r="E112" i="7"/>
  <c r="T112" i="7" s="1"/>
  <c r="S111" i="7"/>
  <c r="R111" i="7"/>
  <c r="E111" i="7"/>
  <c r="S110" i="7"/>
  <c r="R110" i="7"/>
  <c r="E110" i="7"/>
  <c r="U110" i="7" s="1"/>
  <c r="S109" i="7"/>
  <c r="R109" i="7"/>
  <c r="E109" i="7"/>
  <c r="S108" i="7"/>
  <c r="R108" i="7"/>
  <c r="E108" i="7"/>
  <c r="U108" i="7" s="1"/>
  <c r="S107" i="7"/>
  <c r="R107" i="7"/>
  <c r="E107" i="7"/>
  <c r="S106" i="7"/>
  <c r="R106" i="7"/>
  <c r="E106" i="7"/>
  <c r="T106" i="7" s="1"/>
  <c r="S105" i="7"/>
  <c r="R105" i="7"/>
  <c r="E105" i="7"/>
  <c r="U104" i="7"/>
  <c r="S104" i="7"/>
  <c r="R104" i="7"/>
  <c r="E104" i="7"/>
  <c r="T104" i="7" s="1"/>
  <c r="S103" i="7"/>
  <c r="R103" i="7"/>
  <c r="E103" i="7"/>
  <c r="S102" i="7"/>
  <c r="R102" i="7"/>
  <c r="E102" i="7"/>
  <c r="U102" i="7" s="1"/>
  <c r="S101" i="7"/>
  <c r="R101" i="7"/>
  <c r="E101" i="7"/>
  <c r="S100" i="7"/>
  <c r="R100" i="7"/>
  <c r="E100" i="7"/>
  <c r="U100" i="7" s="1"/>
  <c r="S99" i="7"/>
  <c r="R99" i="7"/>
  <c r="E99" i="7"/>
  <c r="U98" i="7"/>
  <c r="S98" i="7"/>
  <c r="R98" i="7"/>
  <c r="E98" i="7"/>
  <c r="T98" i="7" s="1"/>
  <c r="M97" i="7"/>
  <c r="L97" i="7"/>
  <c r="K97" i="7"/>
  <c r="K114" i="7" s="1"/>
  <c r="J97" i="7"/>
  <c r="J114" i="7" s="1"/>
  <c r="I97" i="7"/>
  <c r="I114" i="7" s="1"/>
  <c r="H97" i="7"/>
  <c r="H114" i="7" s="1"/>
  <c r="G97" i="7"/>
  <c r="G114" i="7" s="1"/>
  <c r="F97" i="7"/>
  <c r="F114" i="7" s="1"/>
  <c r="D97" i="7"/>
  <c r="C97" i="7"/>
  <c r="B97" i="7"/>
  <c r="B114" i="7" s="1"/>
  <c r="O115" i="8"/>
  <c r="N115" i="8"/>
  <c r="M115" i="8"/>
  <c r="S115" i="8" s="1"/>
  <c r="L115" i="8"/>
  <c r="R115" i="8" s="1"/>
  <c r="K115" i="8"/>
  <c r="J115" i="8"/>
  <c r="I115" i="8"/>
  <c r="G115" i="8"/>
  <c r="F115" i="8"/>
  <c r="D115" i="8"/>
  <c r="C115" i="8"/>
  <c r="B115" i="8"/>
  <c r="O114" i="8"/>
  <c r="N114" i="8"/>
  <c r="H114" i="8"/>
  <c r="U113" i="8"/>
  <c r="T113" i="8"/>
  <c r="S113" i="8"/>
  <c r="R113" i="8"/>
  <c r="S112" i="8"/>
  <c r="R112" i="8"/>
  <c r="E112" i="8"/>
  <c r="U112" i="8" s="1"/>
  <c r="S111" i="8"/>
  <c r="R111" i="8"/>
  <c r="E111" i="8"/>
  <c r="U111" i="8" s="1"/>
  <c r="S110" i="8"/>
  <c r="R110" i="8"/>
  <c r="E110" i="8"/>
  <c r="S109" i="8"/>
  <c r="R109" i="8"/>
  <c r="E109" i="8"/>
  <c r="U109" i="8" s="1"/>
  <c r="S108" i="8"/>
  <c r="R108" i="8"/>
  <c r="E108" i="8"/>
  <c r="S107" i="8"/>
  <c r="R107" i="8"/>
  <c r="E107" i="8"/>
  <c r="T107" i="8" s="1"/>
  <c r="S106" i="8"/>
  <c r="R106" i="8"/>
  <c r="E106" i="8"/>
  <c r="S105" i="8"/>
  <c r="R105" i="8"/>
  <c r="E105" i="8"/>
  <c r="T105" i="8" s="1"/>
  <c r="U104" i="8"/>
  <c r="T104" i="8"/>
  <c r="S104" i="8"/>
  <c r="R104" i="8"/>
  <c r="E104" i="8"/>
  <c r="S103" i="8"/>
  <c r="R103" i="8"/>
  <c r="E103" i="8"/>
  <c r="U103" i="8" s="1"/>
  <c r="S102" i="8"/>
  <c r="R102" i="8"/>
  <c r="E102" i="8"/>
  <c r="S101" i="8"/>
  <c r="R101" i="8"/>
  <c r="E101" i="8"/>
  <c r="U101" i="8" s="1"/>
  <c r="S100" i="8"/>
  <c r="R100" i="8"/>
  <c r="E100" i="8"/>
  <c r="U99" i="8"/>
  <c r="S99" i="8"/>
  <c r="R99" i="8"/>
  <c r="E99" i="8"/>
  <c r="T99" i="8" s="1"/>
  <c r="S98" i="8"/>
  <c r="R98" i="8"/>
  <c r="E98" i="8"/>
  <c r="M97" i="8"/>
  <c r="S97" i="8" s="1"/>
  <c r="L97" i="8"/>
  <c r="K97" i="8"/>
  <c r="K114" i="8" s="1"/>
  <c r="J97" i="8"/>
  <c r="J114" i="8" s="1"/>
  <c r="I97" i="8"/>
  <c r="I114" i="8" s="1"/>
  <c r="H97" i="8"/>
  <c r="G97" i="8"/>
  <c r="G114" i="8" s="1"/>
  <c r="F97" i="8"/>
  <c r="F114" i="8" s="1"/>
  <c r="D97" i="8"/>
  <c r="D114" i="8" s="1"/>
  <c r="C97" i="8"/>
  <c r="C114" i="8" s="1"/>
  <c r="B97" i="8"/>
  <c r="B114" i="8" s="1"/>
  <c r="O115" i="9"/>
  <c r="N115" i="9"/>
  <c r="M115" i="9"/>
  <c r="S115" i="9" s="1"/>
  <c r="K115" i="9"/>
  <c r="J115" i="9"/>
  <c r="I115" i="9"/>
  <c r="H115" i="9"/>
  <c r="G115" i="9"/>
  <c r="F115" i="9"/>
  <c r="C115" i="9"/>
  <c r="B115" i="9"/>
  <c r="O114" i="9"/>
  <c r="N114" i="9"/>
  <c r="U113" i="9"/>
  <c r="T113" i="9"/>
  <c r="S113" i="9"/>
  <c r="R113" i="9"/>
  <c r="S112" i="9"/>
  <c r="R112" i="9"/>
  <c r="E112" i="9"/>
  <c r="U112" i="9" s="1"/>
  <c r="S111" i="9"/>
  <c r="R111" i="9"/>
  <c r="E111" i="9"/>
  <c r="S110" i="9"/>
  <c r="R110" i="9"/>
  <c r="E110" i="9"/>
  <c r="S109" i="9"/>
  <c r="R109" i="9"/>
  <c r="E109" i="9"/>
  <c r="U109" i="9" s="1"/>
  <c r="S108" i="9"/>
  <c r="R108" i="9"/>
  <c r="E108" i="9"/>
  <c r="T108" i="9" s="1"/>
  <c r="S107" i="9"/>
  <c r="R107" i="9"/>
  <c r="E107" i="9"/>
  <c r="T106" i="9"/>
  <c r="S106" i="9"/>
  <c r="R106" i="9"/>
  <c r="E106" i="9"/>
  <c r="U106" i="9" s="1"/>
  <c r="S105" i="9"/>
  <c r="R105" i="9"/>
  <c r="E105" i="9"/>
  <c r="T104" i="9"/>
  <c r="S104" i="9"/>
  <c r="R104" i="9"/>
  <c r="E104" i="9"/>
  <c r="U104" i="9" s="1"/>
  <c r="S103" i="9"/>
  <c r="R103" i="9"/>
  <c r="E103" i="9"/>
  <c r="S102" i="9"/>
  <c r="R102" i="9"/>
  <c r="E102" i="9"/>
  <c r="S101" i="9"/>
  <c r="R101" i="9"/>
  <c r="E101" i="9"/>
  <c r="U101" i="9" s="1"/>
  <c r="S100" i="9"/>
  <c r="R100" i="9"/>
  <c r="E100" i="9"/>
  <c r="T100" i="9" s="1"/>
  <c r="S99" i="9"/>
  <c r="R99" i="9"/>
  <c r="E99" i="9"/>
  <c r="S98" i="9"/>
  <c r="R98" i="9"/>
  <c r="E98" i="9"/>
  <c r="U98" i="9" s="1"/>
  <c r="R97" i="9"/>
  <c r="M97" i="9"/>
  <c r="L97" i="9"/>
  <c r="K97" i="9"/>
  <c r="K114" i="9" s="1"/>
  <c r="J97" i="9"/>
  <c r="J114" i="9" s="1"/>
  <c r="I97" i="9"/>
  <c r="I114" i="9" s="1"/>
  <c r="H97" i="9"/>
  <c r="H114" i="9" s="1"/>
  <c r="G97" i="9"/>
  <c r="G114" i="9" s="1"/>
  <c r="F97" i="9"/>
  <c r="F114" i="9" s="1"/>
  <c r="D97" i="9"/>
  <c r="D114" i="9" s="1"/>
  <c r="C97" i="9"/>
  <c r="C114" i="9" s="1"/>
  <c r="B97" i="9"/>
  <c r="B114" i="9" s="1"/>
  <c r="O115" i="10"/>
  <c r="N115" i="10"/>
  <c r="M115" i="10"/>
  <c r="S115" i="10" s="1"/>
  <c r="L115" i="10"/>
  <c r="R115" i="10" s="1"/>
  <c r="K115" i="10"/>
  <c r="J115" i="10"/>
  <c r="I115" i="10"/>
  <c r="G115" i="10"/>
  <c r="F115" i="10"/>
  <c r="D115" i="10"/>
  <c r="C115" i="10"/>
  <c r="B115" i="10"/>
  <c r="O114" i="10"/>
  <c r="N114" i="10"/>
  <c r="C114" i="10"/>
  <c r="B114" i="10"/>
  <c r="U113" i="10"/>
  <c r="T113" i="10"/>
  <c r="S113" i="10"/>
  <c r="R113" i="10"/>
  <c r="S112" i="10"/>
  <c r="R112" i="10"/>
  <c r="E112" i="10"/>
  <c r="T112" i="10" s="1"/>
  <c r="U111" i="10"/>
  <c r="S111" i="10"/>
  <c r="R111" i="10"/>
  <c r="E111" i="10"/>
  <c r="T111" i="10" s="1"/>
  <c r="S110" i="10"/>
  <c r="R110" i="10"/>
  <c r="E110" i="10"/>
  <c r="T109" i="10"/>
  <c r="S109" i="10"/>
  <c r="R109" i="10"/>
  <c r="E109" i="10"/>
  <c r="U109" i="10" s="1"/>
  <c r="S108" i="10"/>
  <c r="R108" i="10"/>
  <c r="E108" i="10"/>
  <c r="S107" i="10"/>
  <c r="R107" i="10"/>
  <c r="E107" i="10"/>
  <c r="U107" i="10" s="1"/>
  <c r="S106" i="10"/>
  <c r="R106" i="10"/>
  <c r="E106" i="10"/>
  <c r="S105" i="10"/>
  <c r="R105" i="10"/>
  <c r="E105" i="10"/>
  <c r="T105" i="10" s="1"/>
  <c r="U104" i="10"/>
  <c r="S104" i="10"/>
  <c r="R104" i="10"/>
  <c r="E104" i="10"/>
  <c r="T104" i="10" s="1"/>
  <c r="S103" i="10"/>
  <c r="R103" i="10"/>
  <c r="E103" i="10"/>
  <c r="T103" i="10" s="1"/>
  <c r="S102" i="10"/>
  <c r="R102" i="10"/>
  <c r="E102" i="10"/>
  <c r="S101" i="10"/>
  <c r="R101" i="10"/>
  <c r="E101" i="10"/>
  <c r="U101" i="10" s="1"/>
  <c r="S100" i="10"/>
  <c r="R100" i="10"/>
  <c r="E100" i="10"/>
  <c r="S99" i="10"/>
  <c r="R99" i="10"/>
  <c r="E99" i="10"/>
  <c r="U99" i="10" s="1"/>
  <c r="S98" i="10"/>
  <c r="R98" i="10"/>
  <c r="E98" i="10"/>
  <c r="M97" i="10"/>
  <c r="L97" i="10"/>
  <c r="K97" i="10"/>
  <c r="K114" i="10" s="1"/>
  <c r="J97" i="10"/>
  <c r="J114" i="10" s="1"/>
  <c r="I97" i="10"/>
  <c r="I114" i="10" s="1"/>
  <c r="H97" i="10"/>
  <c r="H114" i="10" s="1"/>
  <c r="G97" i="10"/>
  <c r="G114" i="10" s="1"/>
  <c r="F97" i="10"/>
  <c r="F114" i="10" s="1"/>
  <c r="D97" i="10"/>
  <c r="D114" i="10" s="1"/>
  <c r="C97" i="10"/>
  <c r="B97" i="10"/>
  <c r="O115" i="11"/>
  <c r="N115" i="11"/>
  <c r="M115" i="11"/>
  <c r="S115" i="11" s="1"/>
  <c r="K115" i="11"/>
  <c r="J115" i="11"/>
  <c r="I115" i="11"/>
  <c r="H115" i="11"/>
  <c r="G115" i="11"/>
  <c r="F115" i="11"/>
  <c r="C115" i="11"/>
  <c r="B115" i="11"/>
  <c r="O114" i="11"/>
  <c r="N114" i="11"/>
  <c r="U113" i="11"/>
  <c r="T113" i="11"/>
  <c r="S113" i="11"/>
  <c r="R113" i="11"/>
  <c r="S112" i="11"/>
  <c r="R112" i="11"/>
  <c r="E112" i="11"/>
  <c r="S111" i="11"/>
  <c r="R111" i="11"/>
  <c r="E111" i="11"/>
  <c r="U111" i="11" s="1"/>
  <c r="S110" i="11"/>
  <c r="R110" i="11"/>
  <c r="E110" i="11"/>
  <c r="S109" i="11"/>
  <c r="R109" i="11"/>
  <c r="E109" i="11"/>
  <c r="S108" i="11"/>
  <c r="R108" i="11"/>
  <c r="E108" i="11"/>
  <c r="T108" i="11" s="1"/>
  <c r="S107" i="11"/>
  <c r="R107" i="11"/>
  <c r="E107" i="11"/>
  <c r="T107" i="11" s="1"/>
  <c r="U106" i="11"/>
  <c r="T106" i="11"/>
  <c r="S106" i="11"/>
  <c r="R106" i="11"/>
  <c r="E106" i="11"/>
  <c r="S105" i="11"/>
  <c r="R105" i="11"/>
  <c r="E105" i="11"/>
  <c r="T104" i="11"/>
  <c r="S104" i="11"/>
  <c r="R104" i="11"/>
  <c r="E104" i="11"/>
  <c r="U104" i="11" s="1"/>
  <c r="S103" i="11"/>
  <c r="R103" i="11"/>
  <c r="E103" i="11"/>
  <c r="U103" i="11" s="1"/>
  <c r="T102" i="11"/>
  <c r="S102" i="11"/>
  <c r="R102" i="11"/>
  <c r="E102" i="11"/>
  <c r="U102" i="11" s="1"/>
  <c r="S101" i="11"/>
  <c r="R101" i="11"/>
  <c r="E101" i="11"/>
  <c r="S100" i="11"/>
  <c r="R100" i="11"/>
  <c r="E100" i="11"/>
  <c r="S99" i="11"/>
  <c r="R99" i="11"/>
  <c r="E99" i="11"/>
  <c r="U99" i="11" s="1"/>
  <c r="S98" i="11"/>
  <c r="R98" i="11"/>
  <c r="E98" i="11"/>
  <c r="U98" i="11" s="1"/>
  <c r="R97" i="11"/>
  <c r="M97" i="11"/>
  <c r="S97" i="11" s="1"/>
  <c r="L97" i="11"/>
  <c r="K97" i="11"/>
  <c r="K114" i="11" s="1"/>
  <c r="J97" i="11"/>
  <c r="J114" i="11" s="1"/>
  <c r="I97" i="11"/>
  <c r="I114" i="11" s="1"/>
  <c r="H97" i="11"/>
  <c r="H114" i="11" s="1"/>
  <c r="G97" i="11"/>
  <c r="G114" i="11" s="1"/>
  <c r="F97" i="11"/>
  <c r="F114" i="11" s="1"/>
  <c r="D97" i="11"/>
  <c r="C97" i="11"/>
  <c r="C114" i="11" s="1"/>
  <c r="B97" i="11"/>
  <c r="B114" i="11" s="1"/>
  <c r="O115" i="12"/>
  <c r="N115" i="12"/>
  <c r="M115" i="12"/>
  <c r="S115" i="12" s="1"/>
  <c r="L115" i="12"/>
  <c r="R115" i="12" s="1"/>
  <c r="K115" i="12"/>
  <c r="J115" i="12"/>
  <c r="I115" i="12"/>
  <c r="G115" i="12"/>
  <c r="F115" i="12"/>
  <c r="D115" i="12"/>
  <c r="C115" i="12"/>
  <c r="B115" i="12"/>
  <c r="O114" i="12"/>
  <c r="N114" i="12"/>
  <c r="U113" i="12"/>
  <c r="T113" i="12"/>
  <c r="S113" i="12"/>
  <c r="R113" i="12"/>
  <c r="S112" i="12"/>
  <c r="R112" i="12"/>
  <c r="E112" i="12"/>
  <c r="U112" i="12" s="1"/>
  <c r="U111" i="12"/>
  <c r="S111" i="12"/>
  <c r="R111" i="12"/>
  <c r="E111" i="12"/>
  <c r="T111" i="12" s="1"/>
  <c r="S110" i="12"/>
  <c r="R110" i="12"/>
  <c r="E110" i="12"/>
  <c r="U109" i="12"/>
  <c r="S109" i="12"/>
  <c r="R109" i="12"/>
  <c r="E109" i="12"/>
  <c r="T109" i="12" s="1"/>
  <c r="S108" i="12"/>
  <c r="R108" i="12"/>
  <c r="E108" i="12"/>
  <c r="T107" i="12"/>
  <c r="S107" i="12"/>
  <c r="R107" i="12"/>
  <c r="E107" i="12"/>
  <c r="U107" i="12" s="1"/>
  <c r="S106" i="12"/>
  <c r="R106" i="12"/>
  <c r="E106" i="12"/>
  <c r="S105" i="12"/>
  <c r="R105" i="12"/>
  <c r="E105" i="12"/>
  <c r="U105" i="12" s="1"/>
  <c r="U104" i="12"/>
  <c r="S104" i="12"/>
  <c r="R104" i="12"/>
  <c r="E104" i="12"/>
  <c r="T104" i="12" s="1"/>
  <c r="S103" i="12"/>
  <c r="R103" i="12"/>
  <c r="E103" i="12"/>
  <c r="U102" i="12"/>
  <c r="T102" i="12"/>
  <c r="S102" i="12"/>
  <c r="R102" i="12"/>
  <c r="E102" i="12"/>
  <c r="S101" i="12"/>
  <c r="R101" i="12"/>
  <c r="E101" i="12"/>
  <c r="T100" i="12"/>
  <c r="S100" i="12"/>
  <c r="R100" i="12"/>
  <c r="E100" i="12"/>
  <c r="U100" i="12" s="1"/>
  <c r="S99" i="12"/>
  <c r="R99" i="12"/>
  <c r="E99" i="12"/>
  <c r="T99" i="12" s="1"/>
  <c r="S98" i="12"/>
  <c r="R98" i="12"/>
  <c r="E98" i="12"/>
  <c r="M97" i="12"/>
  <c r="M114" i="12" s="1"/>
  <c r="S114" i="12" s="1"/>
  <c r="L97" i="12"/>
  <c r="K97" i="12"/>
  <c r="K114" i="12" s="1"/>
  <c r="J97" i="12"/>
  <c r="J114" i="12" s="1"/>
  <c r="I97" i="12"/>
  <c r="I114" i="12" s="1"/>
  <c r="H97" i="12"/>
  <c r="G97" i="12"/>
  <c r="G114" i="12" s="1"/>
  <c r="F97" i="12"/>
  <c r="F114" i="12" s="1"/>
  <c r="D97" i="12"/>
  <c r="D114" i="12" s="1"/>
  <c r="C97" i="12"/>
  <c r="C114" i="12" s="1"/>
  <c r="B97" i="12"/>
  <c r="B114" i="12" s="1"/>
  <c r="O115" i="13"/>
  <c r="N115" i="13"/>
  <c r="M115" i="13"/>
  <c r="S115" i="13" s="1"/>
  <c r="K115" i="13"/>
  <c r="J115" i="13"/>
  <c r="I115" i="13"/>
  <c r="G115" i="13"/>
  <c r="F115" i="13"/>
  <c r="C115" i="13"/>
  <c r="B115" i="13"/>
  <c r="O114" i="13"/>
  <c r="N114" i="13"/>
  <c r="U113" i="13"/>
  <c r="T113" i="13"/>
  <c r="S113" i="13"/>
  <c r="R113" i="13"/>
  <c r="S112" i="13"/>
  <c r="R112" i="13"/>
  <c r="E112" i="13"/>
  <c r="U112" i="13" s="1"/>
  <c r="T111" i="13"/>
  <c r="S111" i="13"/>
  <c r="R111" i="13"/>
  <c r="E111" i="13"/>
  <c r="U111" i="13" s="1"/>
  <c r="S110" i="13"/>
  <c r="R110" i="13"/>
  <c r="E110" i="13"/>
  <c r="S109" i="13"/>
  <c r="R109" i="13"/>
  <c r="E109" i="13"/>
  <c r="U109" i="13" s="1"/>
  <c r="S108" i="13"/>
  <c r="R108" i="13"/>
  <c r="E108" i="13"/>
  <c r="U108" i="13" s="1"/>
  <c r="S107" i="13"/>
  <c r="R107" i="13"/>
  <c r="E107" i="13"/>
  <c r="U107" i="13" s="1"/>
  <c r="S106" i="13"/>
  <c r="R106" i="13"/>
  <c r="E106" i="13"/>
  <c r="T106" i="13" s="1"/>
  <c r="S105" i="13"/>
  <c r="R105" i="13"/>
  <c r="E105" i="13"/>
  <c r="U105" i="13" s="1"/>
  <c r="S104" i="13"/>
  <c r="R104" i="13"/>
  <c r="E104" i="13"/>
  <c r="T103" i="13"/>
  <c r="S103" i="13"/>
  <c r="R103" i="13"/>
  <c r="E103" i="13"/>
  <c r="U103" i="13" s="1"/>
  <c r="S102" i="13"/>
  <c r="R102" i="13"/>
  <c r="E102" i="13"/>
  <c r="T101" i="13"/>
  <c r="S101" i="13"/>
  <c r="R101" i="13"/>
  <c r="E101" i="13"/>
  <c r="U101" i="13" s="1"/>
  <c r="U100" i="13"/>
  <c r="S100" i="13"/>
  <c r="R100" i="13"/>
  <c r="E100" i="13"/>
  <c r="T100" i="13" s="1"/>
  <c r="U99" i="13"/>
  <c r="S99" i="13"/>
  <c r="R99" i="13"/>
  <c r="E99" i="13"/>
  <c r="T99" i="13" s="1"/>
  <c r="S98" i="13"/>
  <c r="R98" i="13"/>
  <c r="E98" i="13"/>
  <c r="M97" i="13"/>
  <c r="M114" i="13" s="1"/>
  <c r="S114" i="13" s="1"/>
  <c r="L97" i="13"/>
  <c r="R97" i="13" s="1"/>
  <c r="K97" i="13"/>
  <c r="K114" i="13" s="1"/>
  <c r="J97" i="13"/>
  <c r="J114" i="13" s="1"/>
  <c r="I97" i="13"/>
  <c r="I114" i="13" s="1"/>
  <c r="H97" i="13"/>
  <c r="H114" i="13" s="1"/>
  <c r="G97" i="13"/>
  <c r="G114" i="13" s="1"/>
  <c r="F97" i="13"/>
  <c r="F114" i="13" s="1"/>
  <c r="D97" i="13"/>
  <c r="C97" i="13"/>
  <c r="C114" i="13" s="1"/>
  <c r="B97" i="13"/>
  <c r="B114" i="13" s="1"/>
  <c r="O115" i="14"/>
  <c r="N115" i="14"/>
  <c r="M115" i="14"/>
  <c r="S115" i="14" s="1"/>
  <c r="K115" i="14"/>
  <c r="J115" i="14"/>
  <c r="I115" i="14"/>
  <c r="G115" i="14"/>
  <c r="F115" i="14"/>
  <c r="C115" i="14"/>
  <c r="B115" i="14"/>
  <c r="O114" i="14"/>
  <c r="N114" i="14"/>
  <c r="C114" i="14"/>
  <c r="U113" i="14"/>
  <c r="T113" i="14"/>
  <c r="S113" i="14"/>
  <c r="R113" i="14"/>
  <c r="S112" i="14"/>
  <c r="R112" i="14"/>
  <c r="E112" i="14"/>
  <c r="T112" i="14" s="1"/>
  <c r="U111" i="14"/>
  <c r="T111" i="14"/>
  <c r="S111" i="14"/>
  <c r="R111" i="14"/>
  <c r="E111" i="14"/>
  <c r="S110" i="14"/>
  <c r="R110" i="14"/>
  <c r="E110" i="14"/>
  <c r="U110" i="14" s="1"/>
  <c r="S109" i="14"/>
  <c r="R109" i="14"/>
  <c r="E109" i="14"/>
  <c r="T109" i="14" s="1"/>
  <c r="S108" i="14"/>
  <c r="R108" i="14"/>
  <c r="E108" i="14"/>
  <c r="U108" i="14" s="1"/>
  <c r="S107" i="14"/>
  <c r="R107" i="14"/>
  <c r="E107" i="14"/>
  <c r="U107" i="14" s="1"/>
  <c r="S106" i="14"/>
  <c r="R106" i="14"/>
  <c r="E106" i="14"/>
  <c r="U106" i="14" s="1"/>
  <c r="S105" i="14"/>
  <c r="R105" i="14"/>
  <c r="E105" i="14"/>
  <c r="S104" i="14"/>
  <c r="R104" i="14"/>
  <c r="E104" i="14"/>
  <c r="S103" i="14"/>
  <c r="R103" i="14"/>
  <c r="E103" i="14"/>
  <c r="U103" i="14" s="1"/>
  <c r="U102" i="14"/>
  <c r="S102" i="14"/>
  <c r="R102" i="14"/>
  <c r="E102" i="14"/>
  <c r="T102" i="14" s="1"/>
  <c r="S101" i="14"/>
  <c r="R101" i="14"/>
  <c r="E101" i="14"/>
  <c r="T100" i="14"/>
  <c r="S100" i="14"/>
  <c r="R100" i="14"/>
  <c r="E100" i="14"/>
  <c r="U100" i="14" s="1"/>
  <c r="S99" i="14"/>
  <c r="R99" i="14"/>
  <c r="E99" i="14"/>
  <c r="T98" i="14"/>
  <c r="S98" i="14"/>
  <c r="R98" i="14"/>
  <c r="E98" i="14"/>
  <c r="U98" i="14" s="1"/>
  <c r="M97" i="14"/>
  <c r="L97" i="14"/>
  <c r="R97" i="14" s="1"/>
  <c r="K97" i="14"/>
  <c r="K114" i="14" s="1"/>
  <c r="J97" i="14"/>
  <c r="J114" i="14" s="1"/>
  <c r="I97" i="14"/>
  <c r="I114" i="14" s="1"/>
  <c r="H97" i="14"/>
  <c r="G97" i="14"/>
  <c r="G114" i="14" s="1"/>
  <c r="F97" i="14"/>
  <c r="F114" i="14" s="1"/>
  <c r="D97" i="14"/>
  <c r="C97" i="14"/>
  <c r="B97" i="14"/>
  <c r="B114" i="14" s="1"/>
  <c r="O115" i="15"/>
  <c r="N115" i="15"/>
  <c r="M115" i="15"/>
  <c r="S115" i="15" s="1"/>
  <c r="K115" i="15"/>
  <c r="J115" i="15"/>
  <c r="I115" i="15"/>
  <c r="G115" i="15"/>
  <c r="F115" i="15"/>
  <c r="C115" i="15"/>
  <c r="B115" i="15"/>
  <c r="O114" i="15"/>
  <c r="N114" i="15"/>
  <c r="U113" i="15"/>
  <c r="T113" i="15"/>
  <c r="S113" i="15"/>
  <c r="R113" i="15"/>
  <c r="S112" i="15"/>
  <c r="R112" i="15"/>
  <c r="E112" i="15"/>
  <c r="T112" i="15" s="1"/>
  <c r="S111" i="15"/>
  <c r="R111" i="15"/>
  <c r="E111" i="15"/>
  <c r="T110" i="15"/>
  <c r="S110" i="15"/>
  <c r="R110" i="15"/>
  <c r="E110" i="15"/>
  <c r="U110" i="15" s="1"/>
  <c r="S109" i="15"/>
  <c r="R109" i="15"/>
  <c r="E109" i="15"/>
  <c r="S108" i="15"/>
  <c r="R108" i="15"/>
  <c r="E108" i="15"/>
  <c r="T108" i="15" s="1"/>
  <c r="S107" i="15"/>
  <c r="R107" i="15"/>
  <c r="E107" i="15"/>
  <c r="T107" i="15" s="1"/>
  <c r="S106" i="15"/>
  <c r="R106" i="15"/>
  <c r="E106" i="15"/>
  <c r="U106" i="15" s="1"/>
  <c r="U105" i="15"/>
  <c r="S105" i="15"/>
  <c r="R105" i="15"/>
  <c r="E105" i="15"/>
  <c r="T105" i="15" s="1"/>
  <c r="S104" i="15"/>
  <c r="R104" i="15"/>
  <c r="E104" i="15"/>
  <c r="T104" i="15" s="1"/>
  <c r="S103" i="15"/>
  <c r="R103" i="15"/>
  <c r="E103" i="15"/>
  <c r="U103" i="15" s="1"/>
  <c r="S102" i="15"/>
  <c r="R102" i="15"/>
  <c r="E102" i="15"/>
  <c r="U102" i="15" s="1"/>
  <c r="S101" i="15"/>
  <c r="R101" i="15"/>
  <c r="E101" i="15"/>
  <c r="U101" i="15" s="1"/>
  <c r="S100" i="15"/>
  <c r="R100" i="15"/>
  <c r="E100" i="15"/>
  <c r="U100" i="15" s="1"/>
  <c r="S99" i="15"/>
  <c r="R99" i="15"/>
  <c r="E99" i="15"/>
  <c r="T99" i="15" s="1"/>
  <c r="S98" i="15"/>
  <c r="R98" i="15"/>
  <c r="E98" i="15"/>
  <c r="U98" i="15" s="1"/>
  <c r="M97" i="15"/>
  <c r="S97" i="15" s="1"/>
  <c r="L97" i="15"/>
  <c r="K97" i="15"/>
  <c r="K114" i="15" s="1"/>
  <c r="J97" i="15"/>
  <c r="J114" i="15" s="1"/>
  <c r="I97" i="15"/>
  <c r="I114" i="15" s="1"/>
  <c r="H97" i="15"/>
  <c r="G97" i="15"/>
  <c r="G114" i="15" s="1"/>
  <c r="F97" i="15"/>
  <c r="F114" i="15" s="1"/>
  <c r="D97" i="15"/>
  <c r="C97" i="15"/>
  <c r="C114" i="15" s="1"/>
  <c r="B97" i="15"/>
  <c r="B114" i="15" s="1"/>
  <c r="O115" i="16"/>
  <c r="N115" i="16"/>
  <c r="M115" i="16"/>
  <c r="S115" i="16" s="1"/>
  <c r="K115" i="16"/>
  <c r="J115" i="16"/>
  <c r="I115" i="16"/>
  <c r="G115" i="16"/>
  <c r="F115" i="16"/>
  <c r="C115" i="16"/>
  <c r="B115" i="16"/>
  <c r="O114" i="16"/>
  <c r="N114" i="16"/>
  <c r="H114" i="16"/>
  <c r="U113" i="16"/>
  <c r="T113" i="16"/>
  <c r="S113" i="16"/>
  <c r="R113" i="16"/>
  <c r="S112" i="16"/>
  <c r="R112" i="16"/>
  <c r="E112" i="16"/>
  <c r="U112" i="16" s="1"/>
  <c r="S111" i="16"/>
  <c r="R111" i="16"/>
  <c r="E111" i="16"/>
  <c r="T111" i="16" s="1"/>
  <c r="S110" i="16"/>
  <c r="R110" i="16"/>
  <c r="E110" i="16"/>
  <c r="S109" i="16"/>
  <c r="R109" i="16"/>
  <c r="E109" i="16"/>
  <c r="T109" i="16" s="1"/>
  <c r="S108" i="16"/>
  <c r="R108" i="16"/>
  <c r="E108" i="16"/>
  <c r="T108" i="16" s="1"/>
  <c r="S107" i="16"/>
  <c r="R107" i="16"/>
  <c r="E107" i="16"/>
  <c r="T107" i="16" s="1"/>
  <c r="S106" i="16"/>
  <c r="R106" i="16"/>
  <c r="E106" i="16"/>
  <c r="U106" i="16" s="1"/>
  <c r="S105" i="16"/>
  <c r="R105" i="16"/>
  <c r="E105" i="16"/>
  <c r="U105" i="16" s="1"/>
  <c r="T104" i="16"/>
  <c r="S104" i="16"/>
  <c r="R104" i="16"/>
  <c r="E104" i="16"/>
  <c r="U104" i="16" s="1"/>
  <c r="S103" i="16"/>
  <c r="R103" i="16"/>
  <c r="E103" i="16"/>
  <c r="T103" i="16" s="1"/>
  <c r="S102" i="16"/>
  <c r="R102" i="16"/>
  <c r="E102" i="16"/>
  <c r="S101" i="16"/>
  <c r="R101" i="16"/>
  <c r="E101" i="16"/>
  <c r="T101" i="16" s="1"/>
  <c r="U100" i="16"/>
  <c r="T100" i="16"/>
  <c r="S100" i="16"/>
  <c r="R100" i="16"/>
  <c r="E100" i="16"/>
  <c r="S99" i="16"/>
  <c r="R99" i="16"/>
  <c r="E99" i="16"/>
  <c r="U99" i="16" s="1"/>
  <c r="T98" i="16"/>
  <c r="S98" i="16"/>
  <c r="R98" i="16"/>
  <c r="E98" i="16"/>
  <c r="U98" i="16" s="1"/>
  <c r="M97" i="16"/>
  <c r="M114" i="16" s="1"/>
  <c r="S114" i="16" s="1"/>
  <c r="L97" i="16"/>
  <c r="R97" i="16" s="1"/>
  <c r="K97" i="16"/>
  <c r="K114" i="16" s="1"/>
  <c r="J97" i="16"/>
  <c r="J114" i="16" s="1"/>
  <c r="I97" i="16"/>
  <c r="I114" i="16" s="1"/>
  <c r="H97" i="16"/>
  <c r="G97" i="16"/>
  <c r="G114" i="16" s="1"/>
  <c r="F97" i="16"/>
  <c r="F114" i="16" s="1"/>
  <c r="D97" i="16"/>
  <c r="C97" i="16"/>
  <c r="C114" i="16" s="1"/>
  <c r="B97" i="16"/>
  <c r="B114" i="16" s="1"/>
  <c r="O115" i="17"/>
  <c r="N115" i="17"/>
  <c r="M115" i="17"/>
  <c r="S115" i="17" s="1"/>
  <c r="K115" i="17"/>
  <c r="J115" i="17"/>
  <c r="I115" i="17"/>
  <c r="G115" i="17"/>
  <c r="F115" i="17"/>
  <c r="C115" i="17"/>
  <c r="B115" i="17"/>
  <c r="O114" i="17"/>
  <c r="N114" i="17"/>
  <c r="U113" i="17"/>
  <c r="T113" i="17"/>
  <c r="S113" i="17"/>
  <c r="R113" i="17"/>
  <c r="T112" i="17"/>
  <c r="S112" i="17"/>
  <c r="R112" i="17"/>
  <c r="E112" i="17"/>
  <c r="U112" i="17" s="1"/>
  <c r="S111" i="17"/>
  <c r="R111" i="17"/>
  <c r="E111" i="17"/>
  <c r="S110" i="17"/>
  <c r="R110" i="17"/>
  <c r="E110" i="17"/>
  <c r="T110" i="17" s="1"/>
  <c r="S109" i="17"/>
  <c r="R109" i="17"/>
  <c r="E109" i="17"/>
  <c r="U109" i="17" s="1"/>
  <c r="S108" i="17"/>
  <c r="R108" i="17"/>
  <c r="E108" i="17"/>
  <c r="U108" i="17" s="1"/>
  <c r="S107" i="17"/>
  <c r="R107" i="17"/>
  <c r="E107" i="17"/>
  <c r="U107" i="17" s="1"/>
  <c r="S106" i="17"/>
  <c r="R106" i="17"/>
  <c r="E106" i="17"/>
  <c r="T106" i="17" s="1"/>
  <c r="S105" i="17"/>
  <c r="R105" i="17"/>
  <c r="E105" i="17"/>
  <c r="T105" i="17" s="1"/>
  <c r="S104" i="17"/>
  <c r="R104" i="17"/>
  <c r="E104" i="17"/>
  <c r="U104" i="17" s="1"/>
  <c r="U103" i="17"/>
  <c r="T103" i="17"/>
  <c r="S103" i="17"/>
  <c r="R103" i="17"/>
  <c r="E103" i="17"/>
  <c r="U102" i="17"/>
  <c r="S102" i="17"/>
  <c r="R102" i="17"/>
  <c r="E102" i="17"/>
  <c r="T102" i="17" s="1"/>
  <c r="T101" i="17"/>
  <c r="S101" i="17"/>
  <c r="R101" i="17"/>
  <c r="E101" i="17"/>
  <c r="U101" i="17" s="1"/>
  <c r="T100" i="17"/>
  <c r="S100" i="17"/>
  <c r="R100" i="17"/>
  <c r="E100" i="17"/>
  <c r="U100" i="17" s="1"/>
  <c r="S99" i="17"/>
  <c r="R99" i="17"/>
  <c r="E99" i="17"/>
  <c r="U99" i="17" s="1"/>
  <c r="S98" i="17"/>
  <c r="R98" i="17"/>
  <c r="E98" i="17"/>
  <c r="U98" i="17" s="1"/>
  <c r="M97" i="17"/>
  <c r="M114" i="17" s="1"/>
  <c r="S114" i="17" s="1"/>
  <c r="L97" i="17"/>
  <c r="R97" i="17" s="1"/>
  <c r="K97" i="17"/>
  <c r="K114" i="17" s="1"/>
  <c r="J97" i="17"/>
  <c r="J114" i="17" s="1"/>
  <c r="I97" i="17"/>
  <c r="I114" i="17" s="1"/>
  <c r="H97" i="17"/>
  <c r="G97" i="17"/>
  <c r="G114" i="17" s="1"/>
  <c r="F97" i="17"/>
  <c r="F114" i="17" s="1"/>
  <c r="D97" i="17"/>
  <c r="C97" i="17"/>
  <c r="C114" i="17" s="1"/>
  <c r="B97" i="17"/>
  <c r="B114" i="17" s="1"/>
  <c r="S115" i="18"/>
  <c r="O115" i="18"/>
  <c r="N115" i="18"/>
  <c r="M115" i="18"/>
  <c r="K115" i="18"/>
  <c r="J115" i="18"/>
  <c r="I115" i="18"/>
  <c r="G115" i="18"/>
  <c r="F115" i="18"/>
  <c r="C115" i="18"/>
  <c r="B115" i="18"/>
  <c r="O114" i="18"/>
  <c r="N114" i="18"/>
  <c r="U113" i="18"/>
  <c r="T113" i="18"/>
  <c r="S113" i="18"/>
  <c r="R113" i="18"/>
  <c r="S112" i="18"/>
  <c r="R112" i="18"/>
  <c r="E112" i="18"/>
  <c r="U112" i="18" s="1"/>
  <c r="S111" i="18"/>
  <c r="R111" i="18"/>
  <c r="E111" i="18"/>
  <c r="U111" i="18" s="1"/>
  <c r="S110" i="18"/>
  <c r="R110" i="18"/>
  <c r="E110" i="18"/>
  <c r="U110" i="18" s="1"/>
  <c r="S109" i="18"/>
  <c r="R109" i="18"/>
  <c r="E109" i="18"/>
  <c r="T109" i="18" s="1"/>
  <c r="S108" i="18"/>
  <c r="R108" i="18"/>
  <c r="E108" i="18"/>
  <c r="T108" i="18" s="1"/>
  <c r="S107" i="18"/>
  <c r="R107" i="18"/>
  <c r="E107" i="18"/>
  <c r="S106" i="18"/>
  <c r="R106" i="18"/>
  <c r="E106" i="18"/>
  <c r="U106" i="18" s="1"/>
  <c r="S105" i="18"/>
  <c r="R105" i="18"/>
  <c r="E105" i="18"/>
  <c r="T105" i="18" s="1"/>
  <c r="S104" i="18"/>
  <c r="R104" i="18"/>
  <c r="E104" i="18"/>
  <c r="U104" i="18" s="1"/>
  <c r="S103" i="18"/>
  <c r="R103" i="18"/>
  <c r="E103" i="18"/>
  <c r="U103" i="18" s="1"/>
  <c r="S102" i="18"/>
  <c r="R102" i="18"/>
  <c r="E102" i="18"/>
  <c r="U102" i="18" s="1"/>
  <c r="S101" i="18"/>
  <c r="R101" i="18"/>
  <c r="E101" i="18"/>
  <c r="S100" i="18"/>
  <c r="R100" i="18"/>
  <c r="E100" i="18"/>
  <c r="S99" i="18"/>
  <c r="R99" i="18"/>
  <c r="E99" i="18"/>
  <c r="T99" i="18" s="1"/>
  <c r="U98" i="18"/>
  <c r="T98" i="18"/>
  <c r="S98" i="18"/>
  <c r="R98" i="18"/>
  <c r="E98" i="18"/>
  <c r="M97" i="18"/>
  <c r="L97" i="18"/>
  <c r="R97" i="18" s="1"/>
  <c r="K97" i="18"/>
  <c r="K114" i="18" s="1"/>
  <c r="J97" i="18"/>
  <c r="J114" i="18" s="1"/>
  <c r="I97" i="18"/>
  <c r="I114" i="18" s="1"/>
  <c r="H97" i="18"/>
  <c r="G97" i="18"/>
  <c r="G114" i="18" s="1"/>
  <c r="F97" i="18"/>
  <c r="F114" i="18" s="1"/>
  <c r="D97" i="18"/>
  <c r="C97" i="18"/>
  <c r="C114" i="18" s="1"/>
  <c r="B97" i="18"/>
  <c r="B114" i="18" s="1"/>
  <c r="O115" i="19"/>
  <c r="N115" i="19"/>
  <c r="M115" i="19"/>
  <c r="S115" i="19" s="1"/>
  <c r="L115" i="19"/>
  <c r="R115" i="19" s="1"/>
  <c r="K115" i="19"/>
  <c r="J115" i="19"/>
  <c r="I115" i="19"/>
  <c r="H115" i="19"/>
  <c r="G115" i="19"/>
  <c r="F115" i="19"/>
  <c r="D115" i="19"/>
  <c r="C115" i="19"/>
  <c r="B115" i="19"/>
  <c r="O114" i="19"/>
  <c r="N114" i="19"/>
  <c r="K114" i="19"/>
  <c r="U113" i="19"/>
  <c r="T113" i="19"/>
  <c r="S113" i="19"/>
  <c r="R113" i="19"/>
  <c r="S112" i="19"/>
  <c r="R112" i="19"/>
  <c r="E112" i="19"/>
  <c r="T112" i="19" s="1"/>
  <c r="S111" i="19"/>
  <c r="R111" i="19"/>
  <c r="E111" i="19"/>
  <c r="T111" i="19" s="1"/>
  <c r="S110" i="19"/>
  <c r="R110" i="19"/>
  <c r="E110" i="19"/>
  <c r="U110" i="19" s="1"/>
  <c r="S109" i="19"/>
  <c r="R109" i="19"/>
  <c r="E109" i="19"/>
  <c r="U109" i="19" s="1"/>
  <c r="S108" i="19"/>
  <c r="R108" i="19"/>
  <c r="E108" i="19"/>
  <c r="S107" i="19"/>
  <c r="R107" i="19"/>
  <c r="E107" i="19"/>
  <c r="U107" i="19" s="1"/>
  <c r="S106" i="19"/>
  <c r="R106" i="19"/>
  <c r="E106" i="19"/>
  <c r="S105" i="19"/>
  <c r="R105" i="19"/>
  <c r="E105" i="19"/>
  <c r="U105" i="19" s="1"/>
  <c r="S104" i="19"/>
  <c r="R104" i="19"/>
  <c r="E104" i="19"/>
  <c r="S103" i="19"/>
  <c r="R103" i="19"/>
  <c r="E103" i="19"/>
  <c r="U103" i="19" s="1"/>
  <c r="S102" i="19"/>
  <c r="R102" i="19"/>
  <c r="E102" i="19"/>
  <c r="T102" i="19" s="1"/>
  <c r="S101" i="19"/>
  <c r="R101" i="19"/>
  <c r="E101" i="19"/>
  <c r="T101" i="19" s="1"/>
  <c r="S100" i="19"/>
  <c r="R100" i="19"/>
  <c r="E100" i="19"/>
  <c r="T100" i="19" s="1"/>
  <c r="S99" i="19"/>
  <c r="R99" i="19"/>
  <c r="E99" i="19"/>
  <c r="U99" i="19" s="1"/>
  <c r="S98" i="19"/>
  <c r="R98" i="19"/>
  <c r="E98" i="19"/>
  <c r="M97" i="19"/>
  <c r="L97" i="19"/>
  <c r="K97" i="19"/>
  <c r="J97" i="19"/>
  <c r="J114" i="19" s="1"/>
  <c r="I97" i="19"/>
  <c r="I114" i="19" s="1"/>
  <c r="H97" i="19"/>
  <c r="G97" i="19"/>
  <c r="G114" i="19" s="1"/>
  <c r="F97" i="19"/>
  <c r="F114" i="19" s="1"/>
  <c r="D97" i="19"/>
  <c r="C97" i="19"/>
  <c r="C114" i="19" s="1"/>
  <c r="B97" i="19"/>
  <c r="B114" i="19" s="1"/>
  <c r="O115" i="20"/>
  <c r="N115" i="20"/>
  <c r="M115" i="20"/>
  <c r="S115" i="20" s="1"/>
  <c r="K115" i="20"/>
  <c r="J115" i="20"/>
  <c r="I115" i="20"/>
  <c r="G115" i="20"/>
  <c r="F115" i="20"/>
  <c r="C115" i="20"/>
  <c r="B115" i="20"/>
  <c r="O114" i="20"/>
  <c r="N114" i="20"/>
  <c r="U113" i="20"/>
  <c r="T113" i="20"/>
  <c r="S113" i="20"/>
  <c r="R113" i="20"/>
  <c r="S112" i="20"/>
  <c r="R112" i="20"/>
  <c r="E112" i="20"/>
  <c r="U112" i="20" s="1"/>
  <c r="S111" i="20"/>
  <c r="R111" i="20"/>
  <c r="E111" i="20"/>
  <c r="T111" i="20" s="1"/>
  <c r="S110" i="20"/>
  <c r="R110" i="20"/>
  <c r="E110" i="20"/>
  <c r="T109" i="20"/>
  <c r="S109" i="20"/>
  <c r="R109" i="20"/>
  <c r="E109" i="20"/>
  <c r="U109" i="20" s="1"/>
  <c r="S108" i="20"/>
  <c r="R108" i="20"/>
  <c r="E108" i="20"/>
  <c r="S107" i="20"/>
  <c r="R107" i="20"/>
  <c r="E107" i="20"/>
  <c r="T107" i="20" s="1"/>
  <c r="S106" i="20"/>
  <c r="R106" i="20"/>
  <c r="E106" i="20"/>
  <c r="U106" i="20" s="1"/>
  <c r="S105" i="20"/>
  <c r="R105" i="20"/>
  <c r="E105" i="20"/>
  <c r="U105" i="20" s="1"/>
  <c r="S104" i="20"/>
  <c r="R104" i="20"/>
  <c r="E104" i="20"/>
  <c r="S103" i="20"/>
  <c r="R103" i="20"/>
  <c r="E103" i="20"/>
  <c r="T103" i="20" s="1"/>
  <c r="S102" i="20"/>
  <c r="R102" i="20"/>
  <c r="E102" i="20"/>
  <c r="S101" i="20"/>
  <c r="R101" i="20"/>
  <c r="E101" i="20"/>
  <c r="U101" i="20" s="1"/>
  <c r="S100" i="20"/>
  <c r="R100" i="20"/>
  <c r="E100" i="20"/>
  <c r="U100" i="20" s="1"/>
  <c r="S99" i="20"/>
  <c r="R99" i="20"/>
  <c r="E99" i="20"/>
  <c r="S98" i="20"/>
  <c r="R98" i="20"/>
  <c r="E98" i="20"/>
  <c r="U98" i="20" s="1"/>
  <c r="M97" i="20"/>
  <c r="S97" i="20" s="1"/>
  <c r="L97" i="20"/>
  <c r="R97" i="20" s="1"/>
  <c r="K97" i="20"/>
  <c r="K114" i="20" s="1"/>
  <c r="J97" i="20"/>
  <c r="J114" i="20" s="1"/>
  <c r="I97" i="20"/>
  <c r="I114" i="20" s="1"/>
  <c r="H97" i="20"/>
  <c r="G97" i="20"/>
  <c r="G114" i="20" s="1"/>
  <c r="F97" i="20"/>
  <c r="F114" i="20" s="1"/>
  <c r="D97" i="20"/>
  <c r="C97" i="20"/>
  <c r="C114" i="20" s="1"/>
  <c r="B97" i="20"/>
  <c r="B114" i="20" s="1"/>
  <c r="O115" i="21"/>
  <c r="N115" i="21"/>
  <c r="M115" i="21"/>
  <c r="S115" i="21" s="1"/>
  <c r="K115" i="21"/>
  <c r="J115" i="21"/>
  <c r="I115" i="21"/>
  <c r="G115" i="21"/>
  <c r="F115" i="21"/>
  <c r="C115" i="21"/>
  <c r="B115" i="21"/>
  <c r="O114" i="21"/>
  <c r="N114" i="21"/>
  <c r="U113" i="21"/>
  <c r="T113" i="21"/>
  <c r="S113" i="21"/>
  <c r="R113" i="21"/>
  <c r="S112" i="21"/>
  <c r="R112" i="21"/>
  <c r="E112" i="21"/>
  <c r="U112" i="21" s="1"/>
  <c r="S111" i="21"/>
  <c r="R111" i="21"/>
  <c r="E111" i="21"/>
  <c r="U111" i="21" s="1"/>
  <c r="S110" i="21"/>
  <c r="R110" i="21"/>
  <c r="E110" i="21"/>
  <c r="T110" i="21" s="1"/>
  <c r="S109" i="21"/>
  <c r="R109" i="21"/>
  <c r="E109" i="21"/>
  <c r="T109" i="21" s="1"/>
  <c r="T108" i="21"/>
  <c r="S108" i="21"/>
  <c r="R108" i="21"/>
  <c r="E108" i="21"/>
  <c r="U108" i="21" s="1"/>
  <c r="S107" i="21"/>
  <c r="R107" i="21"/>
  <c r="E107" i="21"/>
  <c r="U107" i="21" s="1"/>
  <c r="S106" i="21"/>
  <c r="R106" i="21"/>
  <c r="E106" i="21"/>
  <c r="T106" i="21" s="1"/>
  <c r="S105" i="21"/>
  <c r="R105" i="21"/>
  <c r="E105" i="21"/>
  <c r="U105" i="21" s="1"/>
  <c r="S104" i="21"/>
  <c r="R104" i="21"/>
  <c r="E104" i="21"/>
  <c r="U104" i="21" s="1"/>
  <c r="S103" i="21"/>
  <c r="R103" i="21"/>
  <c r="E103" i="21"/>
  <c r="U103" i="21" s="1"/>
  <c r="S102" i="21"/>
  <c r="R102" i="21"/>
  <c r="E102" i="21"/>
  <c r="T102" i="21" s="1"/>
  <c r="S101" i="21"/>
  <c r="R101" i="21"/>
  <c r="E101" i="21"/>
  <c r="U101" i="21" s="1"/>
  <c r="S100" i="21"/>
  <c r="R100" i="21"/>
  <c r="E100" i="21"/>
  <c r="T100" i="21" s="1"/>
  <c r="S99" i="21"/>
  <c r="R99" i="21"/>
  <c r="E99" i="21"/>
  <c r="U99" i="21" s="1"/>
  <c r="S98" i="21"/>
  <c r="R98" i="21"/>
  <c r="E98" i="21"/>
  <c r="U98" i="21" s="1"/>
  <c r="M97" i="21"/>
  <c r="M114" i="21" s="1"/>
  <c r="S114" i="21" s="1"/>
  <c r="L97" i="21"/>
  <c r="R97" i="21" s="1"/>
  <c r="K97" i="21"/>
  <c r="K114" i="21" s="1"/>
  <c r="J97" i="21"/>
  <c r="J114" i="21" s="1"/>
  <c r="I97" i="21"/>
  <c r="I114" i="21" s="1"/>
  <c r="H97" i="21"/>
  <c r="G97" i="21"/>
  <c r="G114" i="21" s="1"/>
  <c r="F97" i="21"/>
  <c r="F114" i="21" s="1"/>
  <c r="D97" i="21"/>
  <c r="C97" i="21"/>
  <c r="C114" i="21" s="1"/>
  <c r="B97" i="21"/>
  <c r="B114" i="21" s="1"/>
  <c r="O115" i="22"/>
  <c r="N115" i="22"/>
  <c r="M115" i="22"/>
  <c r="S115" i="22" s="1"/>
  <c r="K115" i="22"/>
  <c r="J115" i="22"/>
  <c r="I115" i="22"/>
  <c r="G115" i="22"/>
  <c r="F115" i="22"/>
  <c r="C115" i="22"/>
  <c r="B115" i="22"/>
  <c r="O114" i="22"/>
  <c r="N114" i="22"/>
  <c r="U113" i="22"/>
  <c r="T113" i="22"/>
  <c r="S113" i="22"/>
  <c r="R113" i="22"/>
  <c r="S112" i="22"/>
  <c r="R112" i="22"/>
  <c r="E112" i="22"/>
  <c r="U112" i="22" s="1"/>
  <c r="S111" i="22"/>
  <c r="R111" i="22"/>
  <c r="E111" i="22"/>
  <c r="U111" i="22" s="1"/>
  <c r="S110" i="22"/>
  <c r="R110" i="22"/>
  <c r="E110" i="22"/>
  <c r="T110" i="22" s="1"/>
  <c r="S109" i="22"/>
  <c r="R109" i="22"/>
  <c r="E109" i="22"/>
  <c r="T109" i="22" s="1"/>
  <c r="T108" i="22"/>
  <c r="S108" i="22"/>
  <c r="R108" i="22"/>
  <c r="E108" i="22"/>
  <c r="U108" i="22" s="1"/>
  <c r="S107" i="22"/>
  <c r="R107" i="22"/>
  <c r="E107" i="22"/>
  <c r="U107" i="22" s="1"/>
  <c r="S106" i="22"/>
  <c r="R106" i="22"/>
  <c r="E106" i="22"/>
  <c r="U106" i="22" s="1"/>
  <c r="S105" i="22"/>
  <c r="R105" i="22"/>
  <c r="E105" i="22"/>
  <c r="T105" i="22" s="1"/>
  <c r="S104" i="22"/>
  <c r="R104" i="22"/>
  <c r="E104" i="22"/>
  <c r="U104" i="22" s="1"/>
  <c r="U103" i="22"/>
  <c r="S103" i="22"/>
  <c r="R103" i="22"/>
  <c r="E103" i="22"/>
  <c r="T103" i="22" s="1"/>
  <c r="S102" i="22"/>
  <c r="R102" i="22"/>
  <c r="E102" i="22"/>
  <c r="U102" i="22" s="1"/>
  <c r="S101" i="22"/>
  <c r="R101" i="22"/>
  <c r="E101" i="22"/>
  <c r="T101" i="22" s="1"/>
  <c r="S100" i="22"/>
  <c r="R100" i="22"/>
  <c r="E100" i="22"/>
  <c r="U100" i="22" s="1"/>
  <c r="S99" i="22"/>
  <c r="R99" i="22"/>
  <c r="E99" i="22"/>
  <c r="U99" i="22" s="1"/>
  <c r="S98" i="22"/>
  <c r="R98" i="22"/>
  <c r="E98" i="22"/>
  <c r="U98" i="22" s="1"/>
  <c r="M97" i="22"/>
  <c r="M114" i="22" s="1"/>
  <c r="S114" i="22" s="1"/>
  <c r="L97" i="22"/>
  <c r="K97" i="22"/>
  <c r="K114" i="22" s="1"/>
  <c r="J97" i="22"/>
  <c r="J114" i="22" s="1"/>
  <c r="I97" i="22"/>
  <c r="I114" i="22" s="1"/>
  <c r="H97" i="22"/>
  <c r="G97" i="22"/>
  <c r="G114" i="22" s="1"/>
  <c r="F97" i="22"/>
  <c r="F114" i="22" s="1"/>
  <c r="D97" i="22"/>
  <c r="C97" i="22"/>
  <c r="C114" i="22" s="1"/>
  <c r="B97" i="22"/>
  <c r="B114" i="22" s="1"/>
  <c r="O115" i="23"/>
  <c r="N115" i="23"/>
  <c r="M115" i="23"/>
  <c r="S115" i="23" s="1"/>
  <c r="K115" i="23"/>
  <c r="J115" i="23"/>
  <c r="I115" i="23"/>
  <c r="G115" i="23"/>
  <c r="F115" i="23"/>
  <c r="C115" i="23"/>
  <c r="B115" i="23"/>
  <c r="O114" i="23"/>
  <c r="N114" i="23"/>
  <c r="U113" i="23"/>
  <c r="T113" i="23"/>
  <c r="S113" i="23"/>
  <c r="R113" i="23"/>
  <c r="S112" i="23"/>
  <c r="R112" i="23"/>
  <c r="E112" i="23"/>
  <c r="T112" i="23" s="1"/>
  <c r="S111" i="23"/>
  <c r="R111" i="23"/>
  <c r="E111" i="23"/>
  <c r="U111" i="23" s="1"/>
  <c r="S110" i="23"/>
  <c r="R110" i="23"/>
  <c r="E110" i="23"/>
  <c r="U110" i="23" s="1"/>
  <c r="S109" i="23"/>
  <c r="R109" i="23"/>
  <c r="E109" i="23"/>
  <c r="T109" i="23" s="1"/>
  <c r="S108" i="23"/>
  <c r="R108" i="23"/>
  <c r="E108" i="23"/>
  <c r="U108" i="23" s="1"/>
  <c r="S107" i="23"/>
  <c r="R107" i="23"/>
  <c r="E107" i="23"/>
  <c r="T107" i="23" s="1"/>
  <c r="S106" i="23"/>
  <c r="R106" i="23"/>
  <c r="E106" i="23"/>
  <c r="U106" i="23" s="1"/>
  <c r="S105" i="23"/>
  <c r="R105" i="23"/>
  <c r="E105" i="23"/>
  <c r="U105" i="23" s="1"/>
  <c r="S104" i="23"/>
  <c r="R104" i="23"/>
  <c r="E104" i="23"/>
  <c r="S103" i="23"/>
  <c r="R103" i="23"/>
  <c r="E103" i="23"/>
  <c r="U103" i="23" s="1"/>
  <c r="S102" i="23"/>
  <c r="R102" i="23"/>
  <c r="E102" i="23"/>
  <c r="U102" i="23" s="1"/>
  <c r="U101" i="23"/>
  <c r="S101" i="23"/>
  <c r="R101" i="23"/>
  <c r="E101" i="23"/>
  <c r="T101" i="23" s="1"/>
  <c r="S100" i="23"/>
  <c r="R100" i="23"/>
  <c r="E100" i="23"/>
  <c r="U100" i="23" s="1"/>
  <c r="S99" i="23"/>
  <c r="R99" i="23"/>
  <c r="E99" i="23"/>
  <c r="T99" i="23" s="1"/>
  <c r="S98" i="23"/>
  <c r="R98" i="23"/>
  <c r="E98" i="23"/>
  <c r="M97" i="23"/>
  <c r="S97" i="23" s="1"/>
  <c r="L97" i="23"/>
  <c r="K97" i="23"/>
  <c r="K114" i="23" s="1"/>
  <c r="J97" i="23"/>
  <c r="J114" i="23" s="1"/>
  <c r="I97" i="23"/>
  <c r="I114" i="23" s="1"/>
  <c r="H97" i="23"/>
  <c r="G97" i="23"/>
  <c r="G114" i="23" s="1"/>
  <c r="F97" i="23"/>
  <c r="F114" i="23" s="1"/>
  <c r="D97" i="23"/>
  <c r="C97" i="23"/>
  <c r="C114" i="23" s="1"/>
  <c r="B97" i="23"/>
  <c r="B114" i="23" s="1"/>
  <c r="O115" i="1"/>
  <c r="N115" i="1"/>
  <c r="M115" i="1"/>
  <c r="S115" i="1" s="1"/>
  <c r="L115" i="1"/>
  <c r="R115" i="1" s="1"/>
  <c r="K115" i="1"/>
  <c r="J115" i="1"/>
  <c r="I115" i="1"/>
  <c r="H115" i="1"/>
  <c r="G115" i="1"/>
  <c r="F115" i="1"/>
  <c r="D115" i="1"/>
  <c r="C115" i="1"/>
  <c r="B115" i="1"/>
  <c r="O114" i="1"/>
  <c r="N114" i="1"/>
  <c r="U113" i="1"/>
  <c r="T113" i="1"/>
  <c r="S113" i="1"/>
  <c r="R113" i="1"/>
  <c r="S112" i="1"/>
  <c r="R112" i="1"/>
  <c r="E112" i="1"/>
  <c r="U112" i="1" s="1"/>
  <c r="S111" i="1"/>
  <c r="R111" i="1"/>
  <c r="E111" i="1"/>
  <c r="U111" i="1" s="1"/>
  <c r="S110" i="1"/>
  <c r="R110" i="1"/>
  <c r="E110" i="1"/>
  <c r="T110" i="1" s="1"/>
  <c r="U109" i="1"/>
  <c r="T109" i="1"/>
  <c r="S109" i="1"/>
  <c r="R109" i="1"/>
  <c r="E109" i="1"/>
  <c r="S108" i="1"/>
  <c r="R108" i="1"/>
  <c r="E108" i="1"/>
  <c r="U108" i="1" s="1"/>
  <c r="S107" i="1"/>
  <c r="R107" i="1"/>
  <c r="E107" i="1"/>
  <c r="U107" i="1" s="1"/>
  <c r="S106" i="1"/>
  <c r="R106" i="1"/>
  <c r="E106" i="1"/>
  <c r="U106" i="1" s="1"/>
  <c r="S105" i="1"/>
  <c r="R105" i="1"/>
  <c r="E105" i="1"/>
  <c r="U105" i="1" s="1"/>
  <c r="T104" i="1"/>
  <c r="S104" i="1"/>
  <c r="R104" i="1"/>
  <c r="E104" i="1"/>
  <c r="U104" i="1" s="1"/>
  <c r="S103" i="1"/>
  <c r="R103" i="1"/>
  <c r="E103" i="1"/>
  <c r="U103" i="1" s="1"/>
  <c r="S102" i="1"/>
  <c r="R102" i="1"/>
  <c r="E102" i="1"/>
  <c r="S101" i="1"/>
  <c r="R101" i="1"/>
  <c r="E101" i="1"/>
  <c r="U101" i="1" s="1"/>
  <c r="S100" i="1"/>
  <c r="R100" i="1"/>
  <c r="E100" i="1"/>
  <c r="U100" i="1" s="1"/>
  <c r="S99" i="1"/>
  <c r="R99" i="1"/>
  <c r="E99" i="1"/>
  <c r="U99" i="1" s="1"/>
  <c r="S98" i="1"/>
  <c r="R98" i="1"/>
  <c r="E98" i="1"/>
  <c r="U98" i="1" s="1"/>
  <c r="M97" i="1"/>
  <c r="L97" i="1"/>
  <c r="R97" i="1" s="1"/>
  <c r="K97" i="1"/>
  <c r="K114" i="1" s="1"/>
  <c r="J97" i="1"/>
  <c r="J114" i="1" s="1"/>
  <c r="I97" i="1"/>
  <c r="I114" i="1" s="1"/>
  <c r="H97" i="1"/>
  <c r="G97" i="1"/>
  <c r="G114" i="1" s="1"/>
  <c r="F97" i="1"/>
  <c r="F114" i="1" s="1"/>
  <c r="D97" i="1"/>
  <c r="C97" i="1"/>
  <c r="C114" i="1" s="1"/>
  <c r="B97" i="1"/>
  <c r="B114" i="1" s="1"/>
  <c r="E86" i="2"/>
  <c r="E85" i="2"/>
  <c r="E84" i="2"/>
  <c r="E83" i="2"/>
  <c r="M82" i="2"/>
  <c r="L82" i="2"/>
  <c r="K82" i="2"/>
  <c r="J82" i="2"/>
  <c r="I82" i="2"/>
  <c r="H82" i="2"/>
  <c r="G82" i="2"/>
  <c r="F82" i="2"/>
  <c r="D82" i="2"/>
  <c r="C82" i="2"/>
  <c r="B82" i="2"/>
  <c r="A79" i="2"/>
  <c r="E86" i="3"/>
  <c r="E85" i="3"/>
  <c r="E84" i="3"/>
  <c r="E83" i="3"/>
  <c r="M82" i="3"/>
  <c r="L82" i="3"/>
  <c r="K82" i="3"/>
  <c r="J82" i="3"/>
  <c r="I82" i="3"/>
  <c r="H82" i="3"/>
  <c r="G82" i="3"/>
  <c r="F82" i="3"/>
  <c r="D82" i="3"/>
  <c r="C82" i="3"/>
  <c r="B82" i="3"/>
  <c r="A79" i="3"/>
  <c r="E86" i="4"/>
  <c r="E85" i="4"/>
  <c r="E84" i="4"/>
  <c r="E83" i="4"/>
  <c r="E82" i="4" s="1"/>
  <c r="M82" i="4"/>
  <c r="L82" i="4"/>
  <c r="K82" i="4"/>
  <c r="J82" i="4"/>
  <c r="I82" i="4"/>
  <c r="H82" i="4"/>
  <c r="G82" i="4"/>
  <c r="F82" i="4"/>
  <c r="D82" i="4"/>
  <c r="C82" i="4"/>
  <c r="B82" i="4"/>
  <c r="A79" i="4"/>
  <c r="E86" i="5"/>
  <c r="E85" i="5"/>
  <c r="E84" i="5"/>
  <c r="E83" i="5"/>
  <c r="M82" i="5"/>
  <c r="L82" i="5"/>
  <c r="K82" i="5"/>
  <c r="J82" i="5"/>
  <c r="I82" i="5"/>
  <c r="H82" i="5"/>
  <c r="G82" i="5"/>
  <c r="F82" i="5"/>
  <c r="D82" i="5"/>
  <c r="C82" i="5"/>
  <c r="B82" i="5"/>
  <c r="A79" i="5"/>
  <c r="E86" i="6"/>
  <c r="E85" i="6"/>
  <c r="E84" i="6"/>
  <c r="E83" i="6"/>
  <c r="M82" i="6"/>
  <c r="L82" i="6"/>
  <c r="K82" i="6"/>
  <c r="J82" i="6"/>
  <c r="I82" i="6"/>
  <c r="H82" i="6"/>
  <c r="G82" i="6"/>
  <c r="F82" i="6"/>
  <c r="D82" i="6"/>
  <c r="C82" i="6"/>
  <c r="B82" i="6"/>
  <c r="A79" i="6"/>
  <c r="E86" i="7"/>
  <c r="E85" i="7"/>
  <c r="E84" i="7"/>
  <c r="E83" i="7"/>
  <c r="M82" i="7"/>
  <c r="L82" i="7"/>
  <c r="K82" i="7"/>
  <c r="J82" i="7"/>
  <c r="I82" i="7"/>
  <c r="H82" i="7"/>
  <c r="G82" i="7"/>
  <c r="F82" i="7"/>
  <c r="D82" i="7"/>
  <c r="C82" i="7"/>
  <c r="B82" i="7"/>
  <c r="A79" i="7"/>
  <c r="E86" i="8"/>
  <c r="E85" i="8"/>
  <c r="E84" i="8"/>
  <c r="E83" i="8"/>
  <c r="M82" i="8"/>
  <c r="L82" i="8"/>
  <c r="K82" i="8"/>
  <c r="J82" i="8"/>
  <c r="I82" i="8"/>
  <c r="H82" i="8"/>
  <c r="G82" i="8"/>
  <c r="F82" i="8"/>
  <c r="D82" i="8"/>
  <c r="C82" i="8"/>
  <c r="B82" i="8"/>
  <c r="A79" i="8"/>
  <c r="E86" i="9"/>
  <c r="E85" i="9"/>
  <c r="E84" i="9"/>
  <c r="E83" i="9"/>
  <c r="M82" i="9"/>
  <c r="L82" i="9"/>
  <c r="K82" i="9"/>
  <c r="J82" i="9"/>
  <c r="I82" i="9"/>
  <c r="H82" i="9"/>
  <c r="G82" i="9"/>
  <c r="F82" i="9"/>
  <c r="D82" i="9"/>
  <c r="C82" i="9"/>
  <c r="B82" i="9"/>
  <c r="A79" i="9"/>
  <c r="E86" i="10"/>
  <c r="E85" i="10"/>
  <c r="E84" i="10"/>
  <c r="E83" i="10"/>
  <c r="M82" i="10"/>
  <c r="L82" i="10"/>
  <c r="K82" i="10"/>
  <c r="J82" i="10"/>
  <c r="I82" i="10"/>
  <c r="H82" i="10"/>
  <c r="G82" i="10"/>
  <c r="F82" i="10"/>
  <c r="D82" i="10"/>
  <c r="C82" i="10"/>
  <c r="B82" i="10"/>
  <c r="A79" i="10"/>
  <c r="E86" i="11"/>
  <c r="E85" i="11"/>
  <c r="E84" i="11"/>
  <c r="E82" i="11" s="1"/>
  <c r="E83" i="11"/>
  <c r="M82" i="11"/>
  <c r="L82" i="11"/>
  <c r="K82" i="11"/>
  <c r="J82" i="11"/>
  <c r="I82" i="11"/>
  <c r="H82" i="11"/>
  <c r="G82" i="11"/>
  <c r="F82" i="11"/>
  <c r="D82" i="11"/>
  <c r="C82" i="11"/>
  <c r="B82" i="11"/>
  <c r="A79" i="11"/>
  <c r="E86" i="12"/>
  <c r="E85" i="12"/>
  <c r="E84" i="12"/>
  <c r="E83" i="12"/>
  <c r="M82" i="12"/>
  <c r="L82" i="12"/>
  <c r="K82" i="12"/>
  <c r="J82" i="12"/>
  <c r="I82" i="12"/>
  <c r="H82" i="12"/>
  <c r="G82" i="12"/>
  <c r="F82" i="12"/>
  <c r="D82" i="12"/>
  <c r="C82" i="12"/>
  <c r="B82" i="12"/>
  <c r="A79" i="12"/>
  <c r="E86" i="13"/>
  <c r="E85" i="13"/>
  <c r="E84" i="13"/>
  <c r="E82" i="13" s="1"/>
  <c r="E83" i="13"/>
  <c r="M82" i="13"/>
  <c r="L82" i="13"/>
  <c r="K82" i="13"/>
  <c r="J82" i="13"/>
  <c r="I82" i="13"/>
  <c r="H82" i="13"/>
  <c r="G82" i="13"/>
  <c r="F82" i="13"/>
  <c r="D82" i="13"/>
  <c r="C82" i="13"/>
  <c r="B82" i="13"/>
  <c r="A79" i="13"/>
  <c r="E86" i="14"/>
  <c r="E85" i="14"/>
  <c r="E84" i="14"/>
  <c r="E83" i="14"/>
  <c r="M82" i="14"/>
  <c r="L82" i="14"/>
  <c r="K82" i="14"/>
  <c r="J82" i="14"/>
  <c r="I82" i="14"/>
  <c r="H82" i="14"/>
  <c r="G82" i="14"/>
  <c r="F82" i="14"/>
  <c r="D82" i="14"/>
  <c r="C82" i="14"/>
  <c r="B82" i="14"/>
  <c r="A79" i="14"/>
  <c r="E86" i="15"/>
  <c r="E85" i="15"/>
  <c r="E84" i="15"/>
  <c r="E83" i="15"/>
  <c r="M82" i="15"/>
  <c r="L82" i="15"/>
  <c r="K82" i="15"/>
  <c r="J82" i="15"/>
  <c r="I82" i="15"/>
  <c r="H82" i="15"/>
  <c r="G82" i="15"/>
  <c r="F82" i="15"/>
  <c r="D82" i="15"/>
  <c r="C82" i="15"/>
  <c r="B82" i="15"/>
  <c r="A79" i="15"/>
  <c r="E86" i="16"/>
  <c r="E85" i="16"/>
  <c r="E84" i="16"/>
  <c r="E83" i="16"/>
  <c r="M82" i="16"/>
  <c r="L82" i="16"/>
  <c r="K82" i="16"/>
  <c r="J82" i="16"/>
  <c r="I82" i="16"/>
  <c r="H82" i="16"/>
  <c r="G82" i="16"/>
  <c r="F82" i="16"/>
  <c r="D82" i="16"/>
  <c r="C82" i="16"/>
  <c r="B82" i="16"/>
  <c r="A79" i="16"/>
  <c r="E86" i="17"/>
  <c r="E85" i="17"/>
  <c r="E84" i="17"/>
  <c r="E83" i="17"/>
  <c r="M82" i="17"/>
  <c r="L82" i="17"/>
  <c r="K82" i="17"/>
  <c r="J82" i="17"/>
  <c r="I82" i="17"/>
  <c r="H82" i="17"/>
  <c r="G82" i="17"/>
  <c r="F82" i="17"/>
  <c r="D82" i="17"/>
  <c r="C82" i="17"/>
  <c r="B82" i="17"/>
  <c r="A79" i="17"/>
  <c r="E86" i="18"/>
  <c r="E85" i="18"/>
  <c r="E84" i="18"/>
  <c r="E83" i="18"/>
  <c r="M82" i="18"/>
  <c r="L82" i="18"/>
  <c r="K82" i="18"/>
  <c r="J82" i="18"/>
  <c r="I82" i="18"/>
  <c r="H82" i="18"/>
  <c r="G82" i="18"/>
  <c r="F82" i="18"/>
  <c r="D82" i="18"/>
  <c r="C82" i="18"/>
  <c r="B82" i="18"/>
  <c r="A79" i="18"/>
  <c r="E86" i="19"/>
  <c r="E85" i="19"/>
  <c r="E84" i="19"/>
  <c r="E82" i="19" s="1"/>
  <c r="E83" i="19"/>
  <c r="M82" i="19"/>
  <c r="L82" i="19"/>
  <c r="K82" i="19"/>
  <c r="J82" i="19"/>
  <c r="I82" i="19"/>
  <c r="H82" i="19"/>
  <c r="G82" i="19"/>
  <c r="F82" i="19"/>
  <c r="D82" i="19"/>
  <c r="C82" i="19"/>
  <c r="B82" i="19"/>
  <c r="A79" i="19"/>
  <c r="E86" i="20"/>
  <c r="E85" i="20"/>
  <c r="E82" i="20" s="1"/>
  <c r="E84" i="20"/>
  <c r="E83" i="20"/>
  <c r="M82" i="20"/>
  <c r="L82" i="20"/>
  <c r="K82" i="20"/>
  <c r="J82" i="20"/>
  <c r="I82" i="20"/>
  <c r="H82" i="20"/>
  <c r="G82" i="20"/>
  <c r="F82" i="20"/>
  <c r="D82" i="20"/>
  <c r="C82" i="20"/>
  <c r="B82" i="20"/>
  <c r="A79" i="20"/>
  <c r="E86" i="21"/>
  <c r="E85" i="21"/>
  <c r="E84" i="21"/>
  <c r="E83" i="21"/>
  <c r="M82" i="21"/>
  <c r="L82" i="21"/>
  <c r="K82" i="21"/>
  <c r="J82" i="21"/>
  <c r="I82" i="21"/>
  <c r="H82" i="21"/>
  <c r="G82" i="21"/>
  <c r="F82" i="21"/>
  <c r="D82" i="21"/>
  <c r="C82" i="21"/>
  <c r="B82" i="21"/>
  <c r="A79" i="21"/>
  <c r="E86" i="22"/>
  <c r="E85" i="22"/>
  <c r="E84" i="22"/>
  <c r="E83" i="22"/>
  <c r="M82" i="22"/>
  <c r="L82" i="22"/>
  <c r="K82" i="22"/>
  <c r="J82" i="22"/>
  <c r="I82" i="22"/>
  <c r="H82" i="22"/>
  <c r="G82" i="22"/>
  <c r="F82" i="22"/>
  <c r="D82" i="22"/>
  <c r="C82" i="22"/>
  <c r="B82" i="22"/>
  <c r="A79" i="22"/>
  <c r="E86" i="23"/>
  <c r="E85" i="23"/>
  <c r="E84" i="23"/>
  <c r="E82" i="23" s="1"/>
  <c r="E83" i="23"/>
  <c r="M82" i="23"/>
  <c r="L82" i="23"/>
  <c r="K82" i="23"/>
  <c r="J82" i="23"/>
  <c r="I82" i="23"/>
  <c r="H82" i="23"/>
  <c r="G82" i="23"/>
  <c r="F82" i="23"/>
  <c r="D82" i="23"/>
  <c r="C82" i="23"/>
  <c r="B82" i="23"/>
  <c r="A79" i="23"/>
  <c r="E86" i="1"/>
  <c r="E85" i="1"/>
  <c r="E84" i="1"/>
  <c r="E83" i="1"/>
  <c r="M82" i="1"/>
  <c r="L82" i="1"/>
  <c r="K82" i="1"/>
  <c r="J82" i="1"/>
  <c r="I82" i="1"/>
  <c r="H82" i="1"/>
  <c r="G82" i="1"/>
  <c r="F82" i="1"/>
  <c r="D82" i="1"/>
  <c r="C82" i="1"/>
  <c r="B82" i="1"/>
  <c r="A79" i="1"/>
  <c r="T96" i="23"/>
  <c r="S96" i="23"/>
  <c r="R96" i="23"/>
  <c r="Q96" i="23"/>
  <c r="P96" i="23"/>
  <c r="E96" i="23"/>
  <c r="U96" i="23" s="1"/>
  <c r="S95" i="23"/>
  <c r="R95" i="23"/>
  <c r="Q95" i="23"/>
  <c r="P95" i="23"/>
  <c r="E95" i="23"/>
  <c r="U95" i="23" s="1"/>
  <c r="S94" i="23"/>
  <c r="R94" i="23"/>
  <c r="Q94" i="23"/>
  <c r="P94" i="23"/>
  <c r="E94" i="23"/>
  <c r="U93" i="23"/>
  <c r="T93" i="23"/>
  <c r="S93" i="23"/>
  <c r="R93" i="23"/>
  <c r="Q93" i="23"/>
  <c r="P93" i="23"/>
  <c r="E93" i="23"/>
  <c r="U92" i="23"/>
  <c r="S92" i="23"/>
  <c r="R92" i="23"/>
  <c r="Q92" i="23"/>
  <c r="P92" i="23"/>
  <c r="E92" i="23"/>
  <c r="T92" i="23" s="1"/>
  <c r="T91" i="23"/>
  <c r="S91" i="23"/>
  <c r="R91" i="23"/>
  <c r="Q91" i="23"/>
  <c r="P91" i="23"/>
  <c r="E91" i="23"/>
  <c r="U91" i="23" s="1"/>
  <c r="U90" i="23"/>
  <c r="S90" i="23"/>
  <c r="R90" i="23"/>
  <c r="Q90" i="23"/>
  <c r="P90" i="23"/>
  <c r="E90" i="23"/>
  <c r="T90" i="23" s="1"/>
  <c r="U89" i="23"/>
  <c r="T89" i="23"/>
  <c r="S89" i="23"/>
  <c r="R89" i="23"/>
  <c r="Q89" i="23"/>
  <c r="P89" i="23"/>
  <c r="E89" i="23"/>
  <c r="T88" i="23"/>
  <c r="S88" i="23"/>
  <c r="S87" i="23" s="1"/>
  <c r="R88" i="23"/>
  <c r="Q88" i="23"/>
  <c r="P88" i="23"/>
  <c r="E88" i="23"/>
  <c r="U88" i="23" s="1"/>
  <c r="O75" i="23"/>
  <c r="N75" i="23"/>
  <c r="M75" i="23"/>
  <c r="L75" i="23"/>
  <c r="K75" i="23"/>
  <c r="J75" i="23"/>
  <c r="I75" i="23"/>
  <c r="H75" i="23"/>
  <c r="G75" i="23"/>
  <c r="F75" i="23"/>
  <c r="C75" i="23"/>
  <c r="B75" i="23"/>
  <c r="R74" i="23"/>
  <c r="O74" i="23"/>
  <c r="Q74" i="23" s="1"/>
  <c r="N74" i="23"/>
  <c r="M74" i="23"/>
  <c r="S74" i="23" s="1"/>
  <c r="L74" i="23"/>
  <c r="K74" i="23"/>
  <c r="J74" i="23"/>
  <c r="I74" i="23"/>
  <c r="H74" i="23"/>
  <c r="P74" i="23" s="1"/>
  <c r="G74" i="23"/>
  <c r="F74" i="23"/>
  <c r="E74" i="23"/>
  <c r="C74" i="23"/>
  <c r="B74" i="23"/>
  <c r="S73" i="23"/>
  <c r="R73" i="23"/>
  <c r="O73" i="23"/>
  <c r="N73" i="23"/>
  <c r="M73" i="23"/>
  <c r="L73" i="23"/>
  <c r="K73" i="23"/>
  <c r="J73" i="23"/>
  <c r="I73" i="23"/>
  <c r="Q73" i="23" s="1"/>
  <c r="H73" i="23"/>
  <c r="P73" i="23" s="1"/>
  <c r="G73" i="23"/>
  <c r="F73" i="23"/>
  <c r="C73" i="23"/>
  <c r="B73" i="23"/>
  <c r="E73" i="23" s="1"/>
  <c r="U72" i="23"/>
  <c r="S72" i="23"/>
  <c r="R72" i="23"/>
  <c r="Q72" i="23"/>
  <c r="P72" i="23"/>
  <c r="E72" i="23"/>
  <c r="T72" i="23" s="1"/>
  <c r="U71" i="23"/>
  <c r="T71" i="23"/>
  <c r="S71" i="23"/>
  <c r="R71" i="23"/>
  <c r="Q71" i="23"/>
  <c r="P71" i="23"/>
  <c r="E71" i="23"/>
  <c r="O69" i="23"/>
  <c r="N69" i="23"/>
  <c r="M69" i="23"/>
  <c r="L69" i="23"/>
  <c r="R69" i="23" s="1"/>
  <c r="K69" i="23"/>
  <c r="J69" i="23"/>
  <c r="I69" i="23"/>
  <c r="H69" i="23"/>
  <c r="G69" i="23"/>
  <c r="F69" i="23"/>
  <c r="C69" i="23"/>
  <c r="B69" i="23"/>
  <c r="S68" i="23"/>
  <c r="R68" i="23"/>
  <c r="O68" i="23"/>
  <c r="N68" i="23"/>
  <c r="M68" i="23"/>
  <c r="L68" i="23"/>
  <c r="K68" i="23"/>
  <c r="J68" i="23"/>
  <c r="I68" i="23"/>
  <c r="H68" i="23"/>
  <c r="G68" i="23"/>
  <c r="F68" i="23"/>
  <c r="C68" i="23"/>
  <c r="B68" i="23"/>
  <c r="U67" i="23"/>
  <c r="S67" i="23"/>
  <c r="R67" i="23"/>
  <c r="Q67" i="23"/>
  <c r="P67" i="23"/>
  <c r="E67" i="23"/>
  <c r="T67" i="23" s="1"/>
  <c r="U66" i="23"/>
  <c r="T66" i="23"/>
  <c r="S66" i="23"/>
  <c r="R66" i="23"/>
  <c r="Q66" i="23"/>
  <c r="P66" i="23"/>
  <c r="E66" i="23"/>
  <c r="U65" i="23"/>
  <c r="S65" i="23"/>
  <c r="R65" i="23"/>
  <c r="Q65" i="23"/>
  <c r="P65" i="23"/>
  <c r="E65" i="23"/>
  <c r="T65" i="23" s="1"/>
  <c r="U64" i="23"/>
  <c r="T64" i="23"/>
  <c r="S64" i="23"/>
  <c r="R64" i="23"/>
  <c r="Q64" i="23"/>
  <c r="P64" i="23"/>
  <c r="E64" i="23"/>
  <c r="S63" i="23"/>
  <c r="R63" i="23"/>
  <c r="Q63" i="23"/>
  <c r="P63" i="23"/>
  <c r="E63" i="23"/>
  <c r="O61" i="23"/>
  <c r="N61" i="23"/>
  <c r="M61" i="23"/>
  <c r="S61" i="23" s="1"/>
  <c r="L61" i="23"/>
  <c r="R61" i="23" s="1"/>
  <c r="K61" i="23"/>
  <c r="J61" i="23"/>
  <c r="I61" i="23"/>
  <c r="H61" i="23"/>
  <c r="C61" i="23"/>
  <c r="B61" i="23"/>
  <c r="S60" i="23"/>
  <c r="R60" i="23"/>
  <c r="Q60" i="23"/>
  <c r="P60" i="23"/>
  <c r="E60" i="23"/>
  <c r="T60" i="23" s="1"/>
  <c r="T59" i="23"/>
  <c r="S59" i="23"/>
  <c r="R59" i="23"/>
  <c r="Q59" i="23"/>
  <c r="P59" i="23"/>
  <c r="E59" i="23"/>
  <c r="U59" i="23" s="1"/>
  <c r="U58" i="23"/>
  <c r="S58" i="23"/>
  <c r="R58" i="23"/>
  <c r="Q58" i="23"/>
  <c r="P58" i="23"/>
  <c r="E58" i="23"/>
  <c r="T58" i="23" s="1"/>
  <c r="U57" i="23"/>
  <c r="S57" i="23"/>
  <c r="R57" i="23"/>
  <c r="Q57" i="23"/>
  <c r="P57" i="23"/>
  <c r="E57" i="23"/>
  <c r="T57" i="23" s="1"/>
  <c r="R55" i="23"/>
  <c r="O55" i="23"/>
  <c r="N55" i="23"/>
  <c r="M55" i="23"/>
  <c r="S55" i="23" s="1"/>
  <c r="L55" i="23"/>
  <c r="K55" i="23"/>
  <c r="J55" i="23"/>
  <c r="I55" i="23"/>
  <c r="H55" i="23"/>
  <c r="G55" i="23"/>
  <c r="F55" i="23"/>
  <c r="E55" i="23"/>
  <c r="C55" i="23"/>
  <c r="B55" i="23"/>
  <c r="U54" i="23"/>
  <c r="T54" i="23"/>
  <c r="S54" i="23"/>
  <c r="R54" i="23"/>
  <c r="Q54" i="23"/>
  <c r="P54" i="23"/>
  <c r="E54" i="23"/>
  <c r="T53" i="23"/>
  <c r="S53" i="23"/>
  <c r="R53" i="23"/>
  <c r="Q53" i="23"/>
  <c r="P53" i="23"/>
  <c r="E53" i="23"/>
  <c r="U53" i="23" s="1"/>
  <c r="T52" i="23"/>
  <c r="S52" i="23"/>
  <c r="R52" i="23"/>
  <c r="Q52" i="23"/>
  <c r="P52" i="23"/>
  <c r="E52" i="23"/>
  <c r="U52" i="23" s="1"/>
  <c r="S51" i="23"/>
  <c r="R51" i="23"/>
  <c r="Q51" i="23"/>
  <c r="P51" i="23"/>
  <c r="E51" i="23"/>
  <c r="U50" i="23"/>
  <c r="T50" i="23"/>
  <c r="S50" i="23"/>
  <c r="R50" i="23"/>
  <c r="Q50" i="23"/>
  <c r="P50" i="23"/>
  <c r="E50" i="23"/>
  <c r="S49" i="23"/>
  <c r="R49" i="23"/>
  <c r="Q49" i="23"/>
  <c r="P49" i="23"/>
  <c r="E49" i="23"/>
  <c r="T49" i="23" s="1"/>
  <c r="S48" i="23"/>
  <c r="R48" i="23"/>
  <c r="Q48" i="23"/>
  <c r="P48" i="23"/>
  <c r="E48" i="23"/>
  <c r="U48" i="23" s="1"/>
  <c r="U47" i="23"/>
  <c r="S47" i="23"/>
  <c r="R47" i="23"/>
  <c r="Q47" i="23"/>
  <c r="P47" i="23"/>
  <c r="E47" i="23"/>
  <c r="T47" i="23" s="1"/>
  <c r="U46" i="23"/>
  <c r="T46" i="23"/>
  <c r="S46" i="23"/>
  <c r="R46" i="23"/>
  <c r="Q46" i="23"/>
  <c r="P46" i="23"/>
  <c r="E46" i="23"/>
  <c r="T45" i="23"/>
  <c r="S45" i="23"/>
  <c r="R45" i="23"/>
  <c r="Q45" i="23"/>
  <c r="P45" i="23"/>
  <c r="E45" i="23"/>
  <c r="U45" i="23" s="1"/>
  <c r="T44" i="23"/>
  <c r="S44" i="23"/>
  <c r="R44" i="23"/>
  <c r="Q44" i="23"/>
  <c r="P44" i="23"/>
  <c r="E44" i="23"/>
  <c r="U44" i="23" s="1"/>
  <c r="O42" i="23"/>
  <c r="N42" i="23"/>
  <c r="M42" i="23"/>
  <c r="L42" i="23"/>
  <c r="R42" i="23" s="1"/>
  <c r="K42" i="23"/>
  <c r="J42" i="23"/>
  <c r="I42" i="23"/>
  <c r="H42" i="23"/>
  <c r="G42" i="23"/>
  <c r="F42" i="23"/>
  <c r="E42" i="23"/>
  <c r="C42" i="23"/>
  <c r="B42" i="23"/>
  <c r="T41" i="23"/>
  <c r="S41" i="23"/>
  <c r="R41" i="23"/>
  <c r="Q41" i="23"/>
  <c r="P41" i="23"/>
  <c r="E41" i="23"/>
  <c r="U41" i="23" s="1"/>
  <c r="S40" i="23"/>
  <c r="R40" i="23"/>
  <c r="Q40" i="23"/>
  <c r="P40" i="23"/>
  <c r="E40" i="23"/>
  <c r="U39" i="23"/>
  <c r="S39" i="23"/>
  <c r="R39" i="23"/>
  <c r="Q39" i="23"/>
  <c r="P39" i="23"/>
  <c r="E39" i="23"/>
  <c r="T39" i="23" s="1"/>
  <c r="U38" i="23"/>
  <c r="S38" i="23"/>
  <c r="R38" i="23"/>
  <c r="Q38" i="23"/>
  <c r="P38" i="23"/>
  <c r="E38" i="23"/>
  <c r="T38" i="23" s="1"/>
  <c r="T37" i="23"/>
  <c r="S37" i="23"/>
  <c r="R37" i="23"/>
  <c r="Q37" i="23"/>
  <c r="P37" i="23"/>
  <c r="E37" i="23"/>
  <c r="U37" i="23" s="1"/>
  <c r="S35" i="23"/>
  <c r="O35" i="23"/>
  <c r="N35" i="23"/>
  <c r="M35" i="23"/>
  <c r="L35" i="23"/>
  <c r="R35" i="23" s="1"/>
  <c r="K35" i="23"/>
  <c r="J35" i="23"/>
  <c r="I35" i="23"/>
  <c r="Q35" i="23" s="1"/>
  <c r="H35" i="23"/>
  <c r="P35" i="23" s="1"/>
  <c r="G35" i="23"/>
  <c r="F35" i="23"/>
  <c r="C35" i="23"/>
  <c r="B35" i="23"/>
  <c r="E35" i="23" s="1"/>
  <c r="T34" i="23"/>
  <c r="S34" i="23"/>
  <c r="R34" i="23"/>
  <c r="Q34" i="23"/>
  <c r="P34" i="23"/>
  <c r="E34" i="23"/>
  <c r="U34" i="23" s="1"/>
  <c r="O32" i="23"/>
  <c r="N32" i="23"/>
  <c r="M32" i="23"/>
  <c r="S32" i="23" s="1"/>
  <c r="L32" i="23"/>
  <c r="K32" i="23"/>
  <c r="J32" i="23"/>
  <c r="I32" i="23"/>
  <c r="H32" i="23"/>
  <c r="G32" i="23"/>
  <c r="F32" i="23"/>
  <c r="C32" i="23"/>
  <c r="B32" i="23"/>
  <c r="E32" i="23" s="1"/>
  <c r="T31" i="23"/>
  <c r="S31" i="23"/>
  <c r="R31" i="23"/>
  <c r="Q31" i="23"/>
  <c r="P31" i="23"/>
  <c r="E31" i="23"/>
  <c r="U31" i="23" s="1"/>
  <c r="U30" i="23"/>
  <c r="S30" i="23"/>
  <c r="R30" i="23"/>
  <c r="Q30" i="23"/>
  <c r="P30" i="23"/>
  <c r="E30" i="23"/>
  <c r="T30" i="23" s="1"/>
  <c r="U29" i="23"/>
  <c r="T29" i="23"/>
  <c r="S29" i="23"/>
  <c r="R29" i="23"/>
  <c r="Q29" i="23"/>
  <c r="P29" i="23"/>
  <c r="E29" i="23"/>
  <c r="T28" i="23"/>
  <c r="S28" i="23"/>
  <c r="R28" i="23"/>
  <c r="Q28" i="23"/>
  <c r="P28" i="23"/>
  <c r="E28" i="23"/>
  <c r="U28" i="23" s="1"/>
  <c r="O26" i="23"/>
  <c r="N26" i="23"/>
  <c r="M26" i="23"/>
  <c r="S26" i="23" s="1"/>
  <c r="L26" i="23"/>
  <c r="R26" i="23" s="1"/>
  <c r="K26" i="23"/>
  <c r="J26" i="23"/>
  <c r="I26" i="23"/>
  <c r="H26" i="23"/>
  <c r="G26" i="23"/>
  <c r="F26" i="23"/>
  <c r="C26" i="23"/>
  <c r="E26" i="23" s="1"/>
  <c r="B26" i="23"/>
  <c r="T25" i="23"/>
  <c r="S25" i="23"/>
  <c r="R25" i="23"/>
  <c r="Q25" i="23"/>
  <c r="P25" i="23"/>
  <c r="E25" i="23"/>
  <c r="U25" i="23" s="1"/>
  <c r="S24" i="23"/>
  <c r="R24" i="23"/>
  <c r="Q24" i="23"/>
  <c r="P24" i="23"/>
  <c r="E24" i="23"/>
  <c r="U24" i="23" s="1"/>
  <c r="S23" i="23"/>
  <c r="R23" i="23"/>
  <c r="Q23" i="23"/>
  <c r="P23" i="23"/>
  <c r="E23" i="23"/>
  <c r="U22" i="23"/>
  <c r="T22" i="23"/>
  <c r="S22" i="23"/>
  <c r="R22" i="23"/>
  <c r="Q22" i="23"/>
  <c r="P22" i="23"/>
  <c r="E22" i="23"/>
  <c r="S21" i="23"/>
  <c r="R21" i="23"/>
  <c r="Q21" i="23"/>
  <c r="P21" i="23"/>
  <c r="E21" i="23"/>
  <c r="T21" i="23" s="1"/>
  <c r="T20" i="23"/>
  <c r="S20" i="23"/>
  <c r="R20" i="23"/>
  <c r="Q20" i="23"/>
  <c r="P20" i="23"/>
  <c r="E20" i="23"/>
  <c r="U20" i="23" s="1"/>
  <c r="U19" i="23"/>
  <c r="S19" i="23"/>
  <c r="R19" i="23"/>
  <c r="Q19" i="23"/>
  <c r="P19" i="23"/>
  <c r="E19" i="23"/>
  <c r="T19" i="23" s="1"/>
  <c r="S17" i="23"/>
  <c r="R17" i="23"/>
  <c r="O17" i="23"/>
  <c r="N17" i="23"/>
  <c r="M17" i="23"/>
  <c r="L17" i="23"/>
  <c r="K17" i="23"/>
  <c r="J17" i="23"/>
  <c r="I17" i="23"/>
  <c r="Q17" i="23" s="1"/>
  <c r="H17" i="23"/>
  <c r="P17" i="23" s="1"/>
  <c r="G17" i="23"/>
  <c r="F17" i="23"/>
  <c r="C17" i="23"/>
  <c r="B17" i="23"/>
  <c r="E17" i="23" s="1"/>
  <c r="U16" i="23"/>
  <c r="S16" i="23"/>
  <c r="R16" i="23"/>
  <c r="Q16" i="23"/>
  <c r="P16" i="23"/>
  <c r="E16" i="23"/>
  <c r="T16" i="23" s="1"/>
  <c r="U15" i="23"/>
  <c r="T15" i="23"/>
  <c r="S15" i="23"/>
  <c r="R15" i="23"/>
  <c r="Q15" i="23"/>
  <c r="P15" i="23"/>
  <c r="E15" i="23"/>
  <c r="S14" i="23"/>
  <c r="R14" i="23"/>
  <c r="Q14" i="23"/>
  <c r="P14" i="23"/>
  <c r="E14" i="23"/>
  <c r="U14" i="23" s="1"/>
  <c r="S13" i="23"/>
  <c r="R13" i="23"/>
  <c r="Q13" i="23"/>
  <c r="P13" i="23"/>
  <c r="E13" i="23"/>
  <c r="U13" i="23" s="1"/>
  <c r="S12" i="23"/>
  <c r="R12" i="23"/>
  <c r="Q12" i="23"/>
  <c r="P12" i="23"/>
  <c r="E12" i="23"/>
  <c r="U11" i="23"/>
  <c r="T11" i="23"/>
  <c r="S11" i="23"/>
  <c r="R11" i="23"/>
  <c r="Q11" i="23"/>
  <c r="P11" i="23"/>
  <c r="E11" i="23"/>
  <c r="S10" i="23"/>
  <c r="R10" i="23"/>
  <c r="Q10" i="23"/>
  <c r="P10" i="23"/>
  <c r="E10" i="23"/>
  <c r="T10" i="23" s="1"/>
  <c r="T9" i="23"/>
  <c r="S9" i="23"/>
  <c r="R9" i="23"/>
  <c r="Q9" i="23"/>
  <c r="P9" i="23"/>
  <c r="E9" i="23"/>
  <c r="U9" i="23" s="1"/>
  <c r="U96" i="22"/>
  <c r="S96" i="22"/>
  <c r="R96" i="22"/>
  <c r="Q96" i="22"/>
  <c r="P96" i="22"/>
  <c r="E96" i="22"/>
  <c r="T96" i="22" s="1"/>
  <c r="U95" i="22"/>
  <c r="T95" i="22"/>
  <c r="S95" i="22"/>
  <c r="R95" i="22"/>
  <c r="Q95" i="22"/>
  <c r="P95" i="22"/>
  <c r="E95" i="22"/>
  <c r="S94" i="22"/>
  <c r="R94" i="22"/>
  <c r="Q94" i="22"/>
  <c r="P94" i="22"/>
  <c r="E94" i="22"/>
  <c r="U94" i="22" s="1"/>
  <c r="S93" i="22"/>
  <c r="R93" i="22"/>
  <c r="Q93" i="22"/>
  <c r="P93" i="22"/>
  <c r="E93" i="22"/>
  <c r="U93" i="22" s="1"/>
  <c r="S92" i="22"/>
  <c r="R92" i="22"/>
  <c r="Q92" i="22"/>
  <c r="P92" i="22"/>
  <c r="E92" i="22"/>
  <c r="U91" i="22"/>
  <c r="T91" i="22"/>
  <c r="S91" i="22"/>
  <c r="R91" i="22"/>
  <c r="Q91" i="22"/>
  <c r="P91" i="22"/>
  <c r="E91" i="22"/>
  <c r="U90" i="22"/>
  <c r="S90" i="22"/>
  <c r="R90" i="22"/>
  <c r="Q90" i="22"/>
  <c r="P90" i="22"/>
  <c r="E90" i="22"/>
  <c r="T90" i="22" s="1"/>
  <c r="T89" i="22"/>
  <c r="S89" i="22"/>
  <c r="R89" i="22"/>
  <c r="Q89" i="22"/>
  <c r="P89" i="22"/>
  <c r="E89" i="22"/>
  <c r="U89" i="22" s="1"/>
  <c r="U88" i="22"/>
  <c r="S88" i="22"/>
  <c r="R88" i="22"/>
  <c r="Q88" i="22"/>
  <c r="P88" i="22"/>
  <c r="E88" i="22"/>
  <c r="T88" i="22" s="1"/>
  <c r="V75" i="22"/>
  <c r="O75" i="22"/>
  <c r="N75" i="22"/>
  <c r="M75" i="22"/>
  <c r="L75" i="22"/>
  <c r="K75" i="22"/>
  <c r="J75" i="22"/>
  <c r="I75" i="22"/>
  <c r="H75" i="22"/>
  <c r="G75" i="22"/>
  <c r="F75" i="22"/>
  <c r="C75" i="22"/>
  <c r="B75" i="22"/>
  <c r="R74" i="22"/>
  <c r="O74" i="22"/>
  <c r="N74" i="22"/>
  <c r="M74" i="22"/>
  <c r="S74" i="22" s="1"/>
  <c r="L74" i="22"/>
  <c r="K74" i="22"/>
  <c r="J74" i="22"/>
  <c r="I74" i="22"/>
  <c r="Q74" i="22" s="1"/>
  <c r="H74" i="22"/>
  <c r="P74" i="22" s="1"/>
  <c r="G74" i="22"/>
  <c r="F74" i="22"/>
  <c r="C74" i="22"/>
  <c r="E74" i="22" s="1"/>
  <c r="B74" i="22"/>
  <c r="S73" i="22"/>
  <c r="O73" i="22"/>
  <c r="N73" i="22"/>
  <c r="R73" i="22" s="1"/>
  <c r="M73" i="22"/>
  <c r="L73" i="22"/>
  <c r="K73" i="22"/>
  <c r="J73" i="22"/>
  <c r="I73" i="22"/>
  <c r="H73" i="22"/>
  <c r="P73" i="22" s="1"/>
  <c r="G73" i="22"/>
  <c r="F73" i="22"/>
  <c r="E73" i="22"/>
  <c r="C73" i="22"/>
  <c r="B73" i="22"/>
  <c r="U72" i="22"/>
  <c r="T72" i="22"/>
  <c r="S72" i="22"/>
  <c r="R72" i="22"/>
  <c r="Q72" i="22"/>
  <c r="P72" i="22"/>
  <c r="E72" i="22"/>
  <c r="S71" i="22"/>
  <c r="R71" i="22"/>
  <c r="Q71" i="22"/>
  <c r="P71" i="22"/>
  <c r="E71" i="22"/>
  <c r="U71" i="22" s="1"/>
  <c r="V69" i="22"/>
  <c r="O69" i="22"/>
  <c r="N69" i="22"/>
  <c r="M69" i="22"/>
  <c r="L69" i="22"/>
  <c r="K69" i="22"/>
  <c r="J69" i="22"/>
  <c r="I69" i="22"/>
  <c r="H69" i="22"/>
  <c r="G69" i="22"/>
  <c r="F69" i="22"/>
  <c r="C69" i="22"/>
  <c r="B69" i="22"/>
  <c r="O68" i="22"/>
  <c r="N68" i="22"/>
  <c r="M68" i="22"/>
  <c r="S68" i="22" s="1"/>
  <c r="L68" i="22"/>
  <c r="R68" i="22" s="1"/>
  <c r="K68" i="22"/>
  <c r="J68" i="22"/>
  <c r="I68" i="22"/>
  <c r="H68" i="22"/>
  <c r="G68" i="22"/>
  <c r="F68" i="22"/>
  <c r="C68" i="22"/>
  <c r="B68" i="22"/>
  <c r="E68" i="22" s="1"/>
  <c r="S67" i="22"/>
  <c r="R67" i="22"/>
  <c r="Q67" i="22"/>
  <c r="P67" i="22"/>
  <c r="E67" i="22"/>
  <c r="U66" i="22"/>
  <c r="T66" i="22"/>
  <c r="S66" i="22"/>
  <c r="R66" i="22"/>
  <c r="Q66" i="22"/>
  <c r="P66" i="22"/>
  <c r="E66" i="22"/>
  <c r="S65" i="22"/>
  <c r="R65" i="22"/>
  <c r="Q65" i="22"/>
  <c r="P65" i="22"/>
  <c r="E65" i="22"/>
  <c r="T65" i="22" s="1"/>
  <c r="S64" i="22"/>
  <c r="R64" i="22"/>
  <c r="Q64" i="22"/>
  <c r="P64" i="22"/>
  <c r="E64" i="22"/>
  <c r="U64" i="22" s="1"/>
  <c r="U63" i="22"/>
  <c r="S63" i="22"/>
  <c r="R63" i="22"/>
  <c r="Q63" i="22"/>
  <c r="P63" i="22"/>
  <c r="E63" i="22"/>
  <c r="T63" i="22" s="1"/>
  <c r="O61" i="22"/>
  <c r="N61" i="22"/>
  <c r="M61" i="22"/>
  <c r="S61" i="22" s="1"/>
  <c r="L61" i="22"/>
  <c r="R61" i="22" s="1"/>
  <c r="K61" i="22"/>
  <c r="J61" i="22"/>
  <c r="I61" i="22"/>
  <c r="H61" i="22"/>
  <c r="C61" i="22"/>
  <c r="B61" i="22"/>
  <c r="S60" i="22"/>
  <c r="R60" i="22"/>
  <c r="Q60" i="22"/>
  <c r="P60" i="22"/>
  <c r="E60" i="22"/>
  <c r="U60" i="22" s="1"/>
  <c r="T59" i="22"/>
  <c r="S59" i="22"/>
  <c r="R59" i="22"/>
  <c r="Q59" i="22"/>
  <c r="P59" i="22"/>
  <c r="E59" i="22"/>
  <c r="U59" i="22" s="1"/>
  <c r="S58" i="22"/>
  <c r="R58" i="22"/>
  <c r="Q58" i="22"/>
  <c r="P58" i="22"/>
  <c r="E58" i="22"/>
  <c r="U57" i="22"/>
  <c r="T57" i="22"/>
  <c r="S57" i="22"/>
  <c r="R57" i="22"/>
  <c r="Q57" i="22"/>
  <c r="P57" i="22"/>
  <c r="E57" i="22"/>
  <c r="V55" i="22"/>
  <c r="O55" i="22"/>
  <c r="N55" i="22"/>
  <c r="M55" i="22"/>
  <c r="L55" i="22"/>
  <c r="K55" i="22"/>
  <c r="J55" i="22"/>
  <c r="I55" i="22"/>
  <c r="H55" i="22"/>
  <c r="G55" i="22"/>
  <c r="F55" i="22"/>
  <c r="C55" i="22"/>
  <c r="B55" i="22"/>
  <c r="S54" i="22"/>
  <c r="R54" i="22"/>
  <c r="Q54" i="22"/>
  <c r="P54" i="22"/>
  <c r="E54" i="22"/>
  <c r="S53" i="22"/>
  <c r="R53" i="22"/>
  <c r="Q53" i="22"/>
  <c r="U53" i="22" s="1"/>
  <c r="P53" i="22"/>
  <c r="T53" i="22" s="1"/>
  <c r="E53" i="22"/>
  <c r="S52" i="22"/>
  <c r="R52" i="22"/>
  <c r="Q52" i="22"/>
  <c r="P52" i="22"/>
  <c r="E52" i="22"/>
  <c r="T52" i="22" s="1"/>
  <c r="S51" i="22"/>
  <c r="R51" i="22"/>
  <c r="Q51" i="22"/>
  <c r="P51" i="22"/>
  <c r="E51" i="22"/>
  <c r="U51" i="22" s="1"/>
  <c r="U50" i="22"/>
  <c r="S50" i="22"/>
  <c r="R50" i="22"/>
  <c r="Q50" i="22"/>
  <c r="P50" i="22"/>
  <c r="E50" i="22"/>
  <c r="T50" i="22" s="1"/>
  <c r="S49" i="22"/>
  <c r="R49" i="22"/>
  <c r="Q49" i="22"/>
  <c r="P49" i="22"/>
  <c r="E49" i="22"/>
  <c r="U49" i="22" s="1"/>
  <c r="S48" i="22"/>
  <c r="R48" i="22"/>
  <c r="Q48" i="22"/>
  <c r="P48" i="22"/>
  <c r="E48" i="22"/>
  <c r="S47" i="22"/>
  <c r="R47" i="22"/>
  <c r="Q47" i="22"/>
  <c r="P47" i="22"/>
  <c r="E47" i="22"/>
  <c r="T47" i="22" s="1"/>
  <c r="U46" i="22"/>
  <c r="S46" i="22"/>
  <c r="R46" i="22"/>
  <c r="Q46" i="22"/>
  <c r="P46" i="22"/>
  <c r="E46" i="22"/>
  <c r="T46" i="22" s="1"/>
  <c r="U45" i="22"/>
  <c r="T45" i="22"/>
  <c r="S45" i="22"/>
  <c r="R45" i="22"/>
  <c r="Q45" i="22"/>
  <c r="P45" i="22"/>
  <c r="E45" i="22"/>
  <c r="S44" i="22"/>
  <c r="R44" i="22"/>
  <c r="Q44" i="22"/>
  <c r="P44" i="22"/>
  <c r="E44" i="22"/>
  <c r="T44" i="22" s="1"/>
  <c r="V42" i="22"/>
  <c r="S42" i="22"/>
  <c r="O42" i="22"/>
  <c r="N42" i="22"/>
  <c r="M42" i="22"/>
  <c r="L42" i="22"/>
  <c r="R42" i="22" s="1"/>
  <c r="K42" i="22"/>
  <c r="J42" i="22"/>
  <c r="I42" i="22"/>
  <c r="H42" i="22"/>
  <c r="G42" i="22"/>
  <c r="F42" i="22"/>
  <c r="C42" i="22"/>
  <c r="B42" i="22"/>
  <c r="E42" i="22" s="1"/>
  <c r="U41" i="22"/>
  <c r="T41" i="22"/>
  <c r="S41" i="22"/>
  <c r="R41" i="22"/>
  <c r="Q41" i="22"/>
  <c r="P41" i="22"/>
  <c r="E41" i="22"/>
  <c r="U40" i="22"/>
  <c r="S40" i="22"/>
  <c r="R40" i="22"/>
  <c r="Q40" i="22"/>
  <c r="P40" i="22"/>
  <c r="E40" i="22"/>
  <c r="T40" i="22" s="1"/>
  <c r="S39" i="22"/>
  <c r="R39" i="22"/>
  <c r="Q39" i="22"/>
  <c r="P39" i="22"/>
  <c r="E39" i="22"/>
  <c r="U39" i="22" s="1"/>
  <c r="U38" i="22"/>
  <c r="S38" i="22"/>
  <c r="R38" i="22"/>
  <c r="Q38" i="22"/>
  <c r="P38" i="22"/>
  <c r="E38" i="22"/>
  <c r="T37" i="22"/>
  <c r="S37" i="22"/>
  <c r="R37" i="22"/>
  <c r="Q37" i="22"/>
  <c r="P37" i="22"/>
  <c r="E37" i="22"/>
  <c r="Q35" i="22"/>
  <c r="O35" i="22"/>
  <c r="N35" i="22"/>
  <c r="M35" i="22"/>
  <c r="S35" i="22" s="1"/>
  <c r="L35" i="22"/>
  <c r="R35" i="22" s="1"/>
  <c r="K35" i="22"/>
  <c r="J35" i="22"/>
  <c r="I35" i="22"/>
  <c r="H35" i="22"/>
  <c r="G35" i="22"/>
  <c r="F35" i="22"/>
  <c r="C35" i="22"/>
  <c r="E35" i="22" s="1"/>
  <c r="B35" i="22"/>
  <c r="S34" i="22"/>
  <c r="R34" i="22"/>
  <c r="Q34" i="22"/>
  <c r="P34" i="22"/>
  <c r="T34" i="22" s="1"/>
  <c r="E34" i="22"/>
  <c r="U34" i="22" s="1"/>
  <c r="O32" i="22"/>
  <c r="N32" i="22"/>
  <c r="M32" i="22"/>
  <c r="S32" i="22" s="1"/>
  <c r="L32" i="22"/>
  <c r="R32" i="22" s="1"/>
  <c r="K32" i="22"/>
  <c r="J32" i="22"/>
  <c r="I32" i="22"/>
  <c r="Q32" i="22" s="1"/>
  <c r="H32" i="22"/>
  <c r="G32" i="22"/>
  <c r="F32" i="22"/>
  <c r="C32" i="22"/>
  <c r="B32" i="22"/>
  <c r="T31" i="22"/>
  <c r="S31" i="22"/>
  <c r="R31" i="22"/>
  <c r="Q31" i="22"/>
  <c r="P31" i="22"/>
  <c r="E31" i="22"/>
  <c r="U31" i="22" s="1"/>
  <c r="S30" i="22"/>
  <c r="R30" i="22"/>
  <c r="Q30" i="22"/>
  <c r="P30" i="22"/>
  <c r="E30" i="22"/>
  <c r="S29" i="22"/>
  <c r="R29" i="22"/>
  <c r="Q29" i="22"/>
  <c r="P29" i="22"/>
  <c r="E29" i="22"/>
  <c r="T29" i="22" s="1"/>
  <c r="U28" i="22"/>
  <c r="T28" i="22"/>
  <c r="S28" i="22"/>
  <c r="R28" i="22"/>
  <c r="Q28" i="22"/>
  <c r="P28" i="22"/>
  <c r="E28" i="22"/>
  <c r="O26" i="22"/>
  <c r="N26" i="22"/>
  <c r="M26" i="22"/>
  <c r="L26" i="22"/>
  <c r="R26" i="22" s="1"/>
  <c r="K26" i="22"/>
  <c r="J26" i="22"/>
  <c r="I26" i="22"/>
  <c r="H26" i="22"/>
  <c r="G26" i="22"/>
  <c r="F26" i="22"/>
  <c r="C26" i="22"/>
  <c r="B26" i="22"/>
  <c r="E26" i="22" s="1"/>
  <c r="S25" i="22"/>
  <c r="R25" i="22"/>
  <c r="Q25" i="22"/>
  <c r="P25" i="22"/>
  <c r="E25" i="22"/>
  <c r="T25" i="22" s="1"/>
  <c r="U24" i="22"/>
  <c r="T24" i="22"/>
  <c r="S24" i="22"/>
  <c r="R24" i="22"/>
  <c r="Q24" i="22"/>
  <c r="P24" i="22"/>
  <c r="E24" i="22"/>
  <c r="S23" i="22"/>
  <c r="R23" i="22"/>
  <c r="Q23" i="22"/>
  <c r="P23" i="22"/>
  <c r="E23" i="22"/>
  <c r="S22" i="22"/>
  <c r="R22" i="22"/>
  <c r="Q22" i="22"/>
  <c r="P22" i="22"/>
  <c r="E22" i="22"/>
  <c r="U22" i="22" s="1"/>
  <c r="S21" i="22"/>
  <c r="R21" i="22"/>
  <c r="Q21" i="22"/>
  <c r="P21" i="22"/>
  <c r="E21" i="22"/>
  <c r="T21" i="22" s="1"/>
  <c r="T20" i="22"/>
  <c r="S20" i="22"/>
  <c r="R20" i="22"/>
  <c r="Q20" i="22"/>
  <c r="P20" i="22"/>
  <c r="E20" i="22"/>
  <c r="U20" i="22" s="1"/>
  <c r="U19" i="22"/>
  <c r="S19" i="22"/>
  <c r="R19" i="22"/>
  <c r="Q19" i="22"/>
  <c r="P19" i="22"/>
  <c r="E19" i="22"/>
  <c r="T19" i="22" s="1"/>
  <c r="S17" i="22"/>
  <c r="O17" i="22"/>
  <c r="N17" i="22"/>
  <c r="R17" i="22" s="1"/>
  <c r="M17" i="22"/>
  <c r="L17" i="22"/>
  <c r="K17" i="22"/>
  <c r="J17" i="22"/>
  <c r="I17" i="22"/>
  <c r="Q17" i="22" s="1"/>
  <c r="H17" i="22"/>
  <c r="P17" i="22" s="1"/>
  <c r="G17" i="22"/>
  <c r="F17" i="22"/>
  <c r="C17" i="22"/>
  <c r="B17" i="22"/>
  <c r="E17" i="22" s="1"/>
  <c r="U16" i="22"/>
  <c r="S16" i="22"/>
  <c r="R16" i="22"/>
  <c r="Q16" i="22"/>
  <c r="P16" i="22"/>
  <c r="E16" i="22"/>
  <c r="T16" i="22" s="1"/>
  <c r="U15" i="22"/>
  <c r="S15" i="22"/>
  <c r="R15" i="22"/>
  <c r="Q15" i="22"/>
  <c r="P15" i="22"/>
  <c r="T15" i="22" s="1"/>
  <c r="E15" i="22"/>
  <c r="S14" i="22"/>
  <c r="R14" i="22"/>
  <c r="Q14" i="22"/>
  <c r="P14" i="22"/>
  <c r="E14" i="22"/>
  <c r="U13" i="22"/>
  <c r="T13" i="22"/>
  <c r="S13" i="22"/>
  <c r="R13" i="22"/>
  <c r="Q13" i="22"/>
  <c r="P13" i="22"/>
  <c r="E13" i="22"/>
  <c r="U12" i="22"/>
  <c r="S12" i="22"/>
  <c r="R12" i="22"/>
  <c r="Q12" i="22"/>
  <c r="P12" i="22"/>
  <c r="E12" i="22"/>
  <c r="T12" i="22" s="1"/>
  <c r="S11" i="22"/>
  <c r="R11" i="22"/>
  <c r="Q11" i="22"/>
  <c r="P11" i="22"/>
  <c r="E11" i="22"/>
  <c r="U11" i="22" s="1"/>
  <c r="S10" i="22"/>
  <c r="R10" i="22"/>
  <c r="Q10" i="22"/>
  <c r="P10" i="22"/>
  <c r="E10" i="22"/>
  <c r="T10" i="22" s="1"/>
  <c r="U9" i="22"/>
  <c r="T9" i="22"/>
  <c r="S9" i="22"/>
  <c r="R9" i="22"/>
  <c r="Q9" i="22"/>
  <c r="P9" i="22"/>
  <c r="E9" i="22"/>
  <c r="S96" i="21"/>
  <c r="R96" i="21"/>
  <c r="Q96" i="21"/>
  <c r="P96" i="21"/>
  <c r="E96" i="21"/>
  <c r="T95" i="21"/>
  <c r="S95" i="21"/>
  <c r="R95" i="21"/>
  <c r="Q95" i="21"/>
  <c r="P95" i="21"/>
  <c r="E95" i="21"/>
  <c r="U95" i="21" s="1"/>
  <c r="U94" i="21"/>
  <c r="S94" i="21"/>
  <c r="R94" i="21"/>
  <c r="Q94" i="21"/>
  <c r="P94" i="21"/>
  <c r="E94" i="21"/>
  <c r="T94" i="21" s="1"/>
  <c r="U93" i="21"/>
  <c r="T93" i="21"/>
  <c r="S93" i="21"/>
  <c r="R93" i="21"/>
  <c r="Q93" i="21"/>
  <c r="P93" i="21"/>
  <c r="E93" i="21"/>
  <c r="U92" i="21"/>
  <c r="S92" i="21"/>
  <c r="R92" i="21"/>
  <c r="Q92" i="21"/>
  <c r="P92" i="21"/>
  <c r="E92" i="21"/>
  <c r="T92" i="21" s="1"/>
  <c r="S91" i="21"/>
  <c r="R91" i="21"/>
  <c r="Q91" i="21"/>
  <c r="P91" i="21"/>
  <c r="E91" i="21"/>
  <c r="U91" i="21" s="1"/>
  <c r="S90" i="21"/>
  <c r="R90" i="21"/>
  <c r="Q90" i="21"/>
  <c r="P90" i="21"/>
  <c r="E90" i="21"/>
  <c r="T89" i="21"/>
  <c r="S89" i="21"/>
  <c r="R89" i="21"/>
  <c r="Q89" i="21"/>
  <c r="P89" i="21"/>
  <c r="E89" i="21"/>
  <c r="U89" i="21" s="1"/>
  <c r="U88" i="21"/>
  <c r="S88" i="21"/>
  <c r="R88" i="21"/>
  <c r="Q88" i="21"/>
  <c r="P88" i="21"/>
  <c r="E88" i="21"/>
  <c r="T88" i="21" s="1"/>
  <c r="O75" i="21"/>
  <c r="N75" i="21"/>
  <c r="M75" i="21"/>
  <c r="S75" i="21" s="1"/>
  <c r="L75" i="21"/>
  <c r="K75" i="21"/>
  <c r="J75" i="21"/>
  <c r="I75" i="21"/>
  <c r="H75" i="21"/>
  <c r="G75" i="21"/>
  <c r="F75" i="21"/>
  <c r="C75" i="21"/>
  <c r="B75" i="21"/>
  <c r="S74" i="21"/>
  <c r="Q74" i="21"/>
  <c r="O74" i="21"/>
  <c r="N74" i="21"/>
  <c r="M74" i="21"/>
  <c r="L74" i="21"/>
  <c r="R74" i="21" s="1"/>
  <c r="K74" i="21"/>
  <c r="J74" i="21"/>
  <c r="I74" i="21"/>
  <c r="H74" i="21"/>
  <c r="G74" i="21"/>
  <c r="F74" i="21"/>
  <c r="C74" i="21"/>
  <c r="B74" i="21"/>
  <c r="E74" i="21" s="1"/>
  <c r="S73" i="21"/>
  <c r="O73" i="21"/>
  <c r="N73" i="21"/>
  <c r="M73" i="21"/>
  <c r="L73" i="21"/>
  <c r="R73" i="21" s="1"/>
  <c r="K73" i="21"/>
  <c r="J73" i="21"/>
  <c r="I73" i="21"/>
  <c r="H73" i="21"/>
  <c r="P73" i="21" s="1"/>
  <c r="G73" i="21"/>
  <c r="F73" i="21"/>
  <c r="C73" i="21"/>
  <c r="B73" i="21"/>
  <c r="E73" i="21" s="1"/>
  <c r="U72" i="21"/>
  <c r="S72" i="21"/>
  <c r="R72" i="21"/>
  <c r="Q72" i="21"/>
  <c r="P72" i="21"/>
  <c r="E72" i="21"/>
  <c r="T72" i="21" s="1"/>
  <c r="U71" i="21"/>
  <c r="S71" i="21"/>
  <c r="R71" i="21"/>
  <c r="Q71" i="21"/>
  <c r="P71" i="21"/>
  <c r="E71" i="21"/>
  <c r="T71" i="21" s="1"/>
  <c r="O69" i="21"/>
  <c r="N69" i="21"/>
  <c r="M69" i="21"/>
  <c r="S69" i="21" s="1"/>
  <c r="L69" i="21"/>
  <c r="K69" i="21"/>
  <c r="J69" i="21"/>
  <c r="I69" i="21"/>
  <c r="H69" i="21"/>
  <c r="G69" i="21"/>
  <c r="F69" i="21"/>
  <c r="C69" i="21"/>
  <c r="B69" i="21"/>
  <c r="O68" i="21"/>
  <c r="N68" i="21"/>
  <c r="M68" i="21"/>
  <c r="S68" i="21" s="1"/>
  <c r="L68" i="21"/>
  <c r="R68" i="21" s="1"/>
  <c r="K68" i="21"/>
  <c r="J68" i="21"/>
  <c r="I68" i="21"/>
  <c r="H68" i="21"/>
  <c r="G68" i="21"/>
  <c r="F68" i="21"/>
  <c r="C68" i="21"/>
  <c r="B68" i="21"/>
  <c r="S67" i="21"/>
  <c r="R67" i="21"/>
  <c r="Q67" i="21"/>
  <c r="P67" i="21"/>
  <c r="E67" i="21"/>
  <c r="T67" i="21" s="1"/>
  <c r="U66" i="21"/>
  <c r="T66" i="21"/>
  <c r="S66" i="21"/>
  <c r="R66" i="21"/>
  <c r="Q66" i="21"/>
  <c r="P66" i="21"/>
  <c r="E66" i="21"/>
  <c r="S65" i="21"/>
  <c r="R65" i="21"/>
  <c r="Q65" i="21"/>
  <c r="P65" i="21"/>
  <c r="E65" i="21"/>
  <c r="T64" i="21"/>
  <c r="S64" i="21"/>
  <c r="R64" i="21"/>
  <c r="Q64" i="21"/>
  <c r="P64" i="21"/>
  <c r="E64" i="21"/>
  <c r="U64" i="21" s="1"/>
  <c r="U63" i="21"/>
  <c r="S63" i="21"/>
  <c r="R63" i="21"/>
  <c r="Q63" i="21"/>
  <c r="P63" i="21"/>
  <c r="E63" i="21"/>
  <c r="T63" i="21" s="1"/>
  <c r="O61" i="21"/>
  <c r="N61" i="21"/>
  <c r="M61" i="21"/>
  <c r="S61" i="21" s="1"/>
  <c r="L61" i="21"/>
  <c r="R61" i="21" s="1"/>
  <c r="K61" i="21"/>
  <c r="J61" i="21"/>
  <c r="I61" i="21"/>
  <c r="H61" i="21"/>
  <c r="C61" i="21"/>
  <c r="B61" i="21"/>
  <c r="S60" i="21"/>
  <c r="R60" i="21"/>
  <c r="Q60" i="21"/>
  <c r="P60" i="21"/>
  <c r="E60" i="21"/>
  <c r="T59" i="21"/>
  <c r="S59" i="21"/>
  <c r="R59" i="21"/>
  <c r="Q59" i="21"/>
  <c r="P59" i="21"/>
  <c r="E59" i="21"/>
  <c r="U59" i="21" s="1"/>
  <c r="S58" i="21"/>
  <c r="R58" i="21"/>
  <c r="Q58" i="21"/>
  <c r="P58" i="21"/>
  <c r="E58" i="21"/>
  <c r="T58" i="21" s="1"/>
  <c r="U57" i="21"/>
  <c r="S57" i="21"/>
  <c r="R57" i="21"/>
  <c r="Q57" i="21"/>
  <c r="P57" i="21"/>
  <c r="E57" i="21"/>
  <c r="T57" i="21" s="1"/>
  <c r="R55" i="21"/>
  <c r="O55" i="21"/>
  <c r="N55" i="21"/>
  <c r="M55" i="21"/>
  <c r="S55" i="21" s="1"/>
  <c r="L55" i="21"/>
  <c r="K55" i="21"/>
  <c r="J55" i="21"/>
  <c r="I55" i="21"/>
  <c r="H55" i="21"/>
  <c r="P55" i="21" s="1"/>
  <c r="G55" i="21"/>
  <c r="F55" i="21"/>
  <c r="C55" i="21"/>
  <c r="B55" i="21"/>
  <c r="E55" i="21" s="1"/>
  <c r="U54" i="21"/>
  <c r="T54" i="21"/>
  <c r="S54" i="21"/>
  <c r="R54" i="21"/>
  <c r="Q54" i="21"/>
  <c r="P54" i="21"/>
  <c r="E54" i="21"/>
  <c r="S53" i="21"/>
  <c r="R53" i="21"/>
  <c r="Q53" i="21"/>
  <c r="P53" i="21"/>
  <c r="E53" i="21"/>
  <c r="T52" i="21"/>
  <c r="S52" i="21"/>
  <c r="R52" i="21"/>
  <c r="Q52" i="21"/>
  <c r="P52" i="21"/>
  <c r="E52" i="21"/>
  <c r="U52" i="21" s="1"/>
  <c r="U51" i="21"/>
  <c r="S51" i="21"/>
  <c r="R51" i="21"/>
  <c r="Q51" i="21"/>
  <c r="P51" i="21"/>
  <c r="E51" i="21"/>
  <c r="T51" i="21" s="1"/>
  <c r="U50" i="21"/>
  <c r="T50" i="21"/>
  <c r="S50" i="21"/>
  <c r="R50" i="21"/>
  <c r="Q50" i="21"/>
  <c r="P50" i="21"/>
  <c r="E50" i="21"/>
  <c r="S49" i="21"/>
  <c r="R49" i="21"/>
  <c r="Q49" i="21"/>
  <c r="P49" i="21"/>
  <c r="E49" i="21"/>
  <c r="T48" i="21"/>
  <c r="S48" i="21"/>
  <c r="R48" i="21"/>
  <c r="Q48" i="21"/>
  <c r="P48" i="21"/>
  <c r="E48" i="21"/>
  <c r="U48" i="21" s="1"/>
  <c r="S47" i="21"/>
  <c r="R47" i="21"/>
  <c r="Q47" i="21"/>
  <c r="P47" i="21"/>
  <c r="E47" i="21"/>
  <c r="T47" i="21" s="1"/>
  <c r="U46" i="21"/>
  <c r="T46" i="21"/>
  <c r="S46" i="21"/>
  <c r="R46" i="21"/>
  <c r="Q46" i="21"/>
  <c r="P46" i="21"/>
  <c r="E46" i="21"/>
  <c r="S45" i="21"/>
  <c r="R45" i="21"/>
  <c r="Q45" i="21"/>
  <c r="P45" i="21"/>
  <c r="E45" i="21"/>
  <c r="T44" i="21"/>
  <c r="S44" i="21"/>
  <c r="R44" i="21"/>
  <c r="Q44" i="21"/>
  <c r="P44" i="21"/>
  <c r="E44" i="21"/>
  <c r="U44" i="21" s="1"/>
  <c r="S42" i="21"/>
  <c r="O42" i="21"/>
  <c r="N42" i="21"/>
  <c r="M42" i="21"/>
  <c r="L42" i="21"/>
  <c r="R42" i="21" s="1"/>
  <c r="K42" i="21"/>
  <c r="J42" i="21"/>
  <c r="I42" i="21"/>
  <c r="H42" i="21"/>
  <c r="G42" i="21"/>
  <c r="F42" i="21"/>
  <c r="C42" i="21"/>
  <c r="B42" i="21"/>
  <c r="E42" i="21" s="1"/>
  <c r="T41" i="21"/>
  <c r="S41" i="21"/>
  <c r="R41" i="21"/>
  <c r="Q41" i="21"/>
  <c r="P41" i="21"/>
  <c r="E41" i="21"/>
  <c r="U41" i="21" s="1"/>
  <c r="U40" i="21"/>
  <c r="S40" i="21"/>
  <c r="R40" i="21"/>
  <c r="Q40" i="21"/>
  <c r="P40" i="21"/>
  <c r="E40" i="21"/>
  <c r="T40" i="21" s="1"/>
  <c r="U39" i="21"/>
  <c r="T39" i="21"/>
  <c r="S39" i="21"/>
  <c r="R39" i="21"/>
  <c r="Q39" i="21"/>
  <c r="P39" i="21"/>
  <c r="E39" i="21"/>
  <c r="S38" i="21"/>
  <c r="R38" i="21"/>
  <c r="Q38" i="21"/>
  <c r="P38" i="21"/>
  <c r="E38" i="21"/>
  <c r="T37" i="21"/>
  <c r="S37" i="21"/>
  <c r="R37" i="21"/>
  <c r="Q37" i="21"/>
  <c r="P37" i="21"/>
  <c r="E37" i="21"/>
  <c r="U37" i="21" s="1"/>
  <c r="S35" i="21"/>
  <c r="O35" i="21"/>
  <c r="N35" i="21"/>
  <c r="M35" i="21"/>
  <c r="L35" i="21"/>
  <c r="R35" i="21" s="1"/>
  <c r="K35" i="21"/>
  <c r="J35" i="21"/>
  <c r="I35" i="21"/>
  <c r="H35" i="21"/>
  <c r="P35" i="21" s="1"/>
  <c r="G35" i="21"/>
  <c r="F35" i="21"/>
  <c r="C35" i="21"/>
  <c r="B35" i="21"/>
  <c r="E35" i="21" s="1"/>
  <c r="T34" i="21"/>
  <c r="S34" i="21"/>
  <c r="R34" i="21"/>
  <c r="Q34" i="21"/>
  <c r="P34" i="21"/>
  <c r="E34" i="21"/>
  <c r="U34" i="21" s="1"/>
  <c r="O32" i="21"/>
  <c r="N32" i="21"/>
  <c r="M32" i="21"/>
  <c r="S32" i="21" s="1"/>
  <c r="L32" i="21"/>
  <c r="R32" i="21" s="1"/>
  <c r="K32" i="21"/>
  <c r="J32" i="21"/>
  <c r="I32" i="21"/>
  <c r="H32" i="21"/>
  <c r="G32" i="21"/>
  <c r="F32" i="21"/>
  <c r="C32" i="21"/>
  <c r="B32" i="21"/>
  <c r="E32" i="21" s="1"/>
  <c r="T31" i="21"/>
  <c r="S31" i="21"/>
  <c r="R31" i="21"/>
  <c r="Q31" i="21"/>
  <c r="P31" i="21"/>
  <c r="E31" i="21"/>
  <c r="U31" i="21" s="1"/>
  <c r="U30" i="21"/>
  <c r="S30" i="21"/>
  <c r="R30" i="21"/>
  <c r="Q30" i="21"/>
  <c r="P30" i="21"/>
  <c r="E30" i="21"/>
  <c r="T30" i="21" s="1"/>
  <c r="U29" i="21"/>
  <c r="T29" i="21"/>
  <c r="S29" i="21"/>
  <c r="R29" i="21"/>
  <c r="Q29" i="21"/>
  <c r="P29" i="21"/>
  <c r="E29" i="21"/>
  <c r="S28" i="21"/>
  <c r="R28" i="21"/>
  <c r="Q28" i="21"/>
  <c r="P28" i="21"/>
  <c r="E28" i="21"/>
  <c r="O26" i="21"/>
  <c r="N26" i="21"/>
  <c r="M26" i="21"/>
  <c r="S26" i="21" s="1"/>
  <c r="L26" i="21"/>
  <c r="R26" i="21" s="1"/>
  <c r="K26" i="21"/>
  <c r="J26" i="21"/>
  <c r="I26" i="21"/>
  <c r="H26" i="21"/>
  <c r="P26" i="21" s="1"/>
  <c r="G26" i="21"/>
  <c r="F26" i="21"/>
  <c r="C26" i="21"/>
  <c r="B26" i="21"/>
  <c r="S25" i="21"/>
  <c r="R25" i="21"/>
  <c r="Q25" i="21"/>
  <c r="P25" i="21"/>
  <c r="E25" i="21"/>
  <c r="S24" i="21"/>
  <c r="R24" i="21"/>
  <c r="Q24" i="21"/>
  <c r="P24" i="21"/>
  <c r="E24" i="21"/>
  <c r="T24" i="21" s="1"/>
  <c r="U23" i="21"/>
  <c r="S23" i="21"/>
  <c r="R23" i="21"/>
  <c r="Q23" i="21"/>
  <c r="P23" i="21"/>
  <c r="E23" i="21"/>
  <c r="T23" i="21" s="1"/>
  <c r="U22" i="21"/>
  <c r="T22" i="21"/>
  <c r="S22" i="21"/>
  <c r="R22" i="21"/>
  <c r="Q22" i="21"/>
  <c r="P22" i="21"/>
  <c r="E22" i="21"/>
  <c r="S21" i="21"/>
  <c r="R21" i="21"/>
  <c r="Q21" i="21"/>
  <c r="P21" i="21"/>
  <c r="E21" i="21"/>
  <c r="T20" i="21"/>
  <c r="S20" i="21"/>
  <c r="R20" i="21"/>
  <c r="Q20" i="21"/>
  <c r="P20" i="21"/>
  <c r="E20" i="21"/>
  <c r="U20" i="21" s="1"/>
  <c r="U19" i="21"/>
  <c r="S19" i="21"/>
  <c r="R19" i="21"/>
  <c r="Q19" i="21"/>
  <c r="P19" i="21"/>
  <c r="E19" i="21"/>
  <c r="T19" i="21" s="1"/>
  <c r="S17" i="21"/>
  <c r="O17" i="21"/>
  <c r="N17" i="21"/>
  <c r="R17" i="21" s="1"/>
  <c r="M17" i="21"/>
  <c r="L17" i="21"/>
  <c r="K17" i="21"/>
  <c r="J17" i="21"/>
  <c r="I17" i="21"/>
  <c r="Q17" i="21" s="1"/>
  <c r="H17" i="21"/>
  <c r="G17" i="21"/>
  <c r="F17" i="21"/>
  <c r="C17" i="21"/>
  <c r="B17" i="21"/>
  <c r="E17" i="21" s="1"/>
  <c r="U16" i="21"/>
  <c r="S16" i="21"/>
  <c r="R16" i="21"/>
  <c r="Q16" i="21"/>
  <c r="P16" i="21"/>
  <c r="E16" i="21"/>
  <c r="T16" i="21" s="1"/>
  <c r="U15" i="21"/>
  <c r="T15" i="21"/>
  <c r="S15" i="21"/>
  <c r="R15" i="21"/>
  <c r="Q15" i="21"/>
  <c r="P15" i="21"/>
  <c r="E15" i="21"/>
  <c r="S14" i="21"/>
  <c r="R14" i="21"/>
  <c r="Q14" i="21"/>
  <c r="P14" i="21"/>
  <c r="E14" i="21"/>
  <c r="S13" i="21"/>
  <c r="R13" i="21"/>
  <c r="Q13" i="21"/>
  <c r="P13" i="21"/>
  <c r="E13" i="21"/>
  <c r="T13" i="21" s="1"/>
  <c r="U12" i="21"/>
  <c r="S12" i="21"/>
  <c r="R12" i="21"/>
  <c r="Q12" i="21"/>
  <c r="P12" i="21"/>
  <c r="E12" i="21"/>
  <c r="T12" i="21" s="1"/>
  <c r="U11" i="21"/>
  <c r="T11" i="21"/>
  <c r="S11" i="21"/>
  <c r="R11" i="21"/>
  <c r="Q11" i="21"/>
  <c r="P11" i="21"/>
  <c r="E11" i="21"/>
  <c r="S10" i="21"/>
  <c r="R10" i="21"/>
  <c r="Q10" i="21"/>
  <c r="P10" i="21"/>
  <c r="E10" i="21"/>
  <c r="T9" i="21"/>
  <c r="S9" i="21"/>
  <c r="R9" i="21"/>
  <c r="Q9" i="21"/>
  <c r="P9" i="21"/>
  <c r="E9" i="21"/>
  <c r="U9" i="21" s="1"/>
  <c r="U96" i="20"/>
  <c r="S96" i="20"/>
  <c r="R96" i="20"/>
  <c r="Q96" i="20"/>
  <c r="P96" i="20"/>
  <c r="E96" i="20"/>
  <c r="T96" i="20" s="1"/>
  <c r="U95" i="20"/>
  <c r="T95" i="20"/>
  <c r="S95" i="20"/>
  <c r="R95" i="20"/>
  <c r="Q95" i="20"/>
  <c r="P95" i="20"/>
  <c r="E95" i="20"/>
  <c r="S94" i="20"/>
  <c r="R94" i="20"/>
  <c r="Q94" i="20"/>
  <c r="P94" i="20"/>
  <c r="E94" i="20"/>
  <c r="S93" i="20"/>
  <c r="R93" i="20"/>
  <c r="Q93" i="20"/>
  <c r="P93" i="20"/>
  <c r="E93" i="20"/>
  <c r="T93" i="20" s="1"/>
  <c r="U92" i="20"/>
  <c r="S92" i="20"/>
  <c r="R92" i="20"/>
  <c r="Q92" i="20"/>
  <c r="P92" i="20"/>
  <c r="E92" i="20"/>
  <c r="T92" i="20" s="1"/>
  <c r="U91" i="20"/>
  <c r="T91" i="20"/>
  <c r="S91" i="20"/>
  <c r="R91" i="20"/>
  <c r="Q91" i="20"/>
  <c r="P91" i="20"/>
  <c r="E91" i="20"/>
  <c r="S90" i="20"/>
  <c r="R90" i="20"/>
  <c r="Q90" i="20"/>
  <c r="P90" i="20"/>
  <c r="E90" i="20"/>
  <c r="T89" i="20"/>
  <c r="S89" i="20"/>
  <c r="R89" i="20"/>
  <c r="Q89" i="20"/>
  <c r="P89" i="20"/>
  <c r="E89" i="20"/>
  <c r="U89" i="20" s="1"/>
  <c r="U88" i="20"/>
  <c r="S88" i="20"/>
  <c r="R88" i="20"/>
  <c r="Q88" i="20"/>
  <c r="Q87" i="20" s="1"/>
  <c r="P88" i="20"/>
  <c r="E88" i="20"/>
  <c r="T88" i="20" s="1"/>
  <c r="V75" i="20"/>
  <c r="O75" i="20"/>
  <c r="N75" i="20"/>
  <c r="M75" i="20"/>
  <c r="S75" i="20" s="1"/>
  <c r="L75" i="20"/>
  <c r="K75" i="20"/>
  <c r="J75" i="20"/>
  <c r="I75" i="20"/>
  <c r="H75" i="20"/>
  <c r="G75" i="20"/>
  <c r="F75" i="20"/>
  <c r="C75" i="20"/>
  <c r="B75" i="20"/>
  <c r="V74" i="20"/>
  <c r="S74" i="20"/>
  <c r="R74" i="20"/>
  <c r="Q74" i="20"/>
  <c r="O74" i="20"/>
  <c r="N74" i="20"/>
  <c r="M74" i="20"/>
  <c r="L74" i="20"/>
  <c r="K74" i="20"/>
  <c r="J74" i="20"/>
  <c r="I74" i="20"/>
  <c r="H74" i="20"/>
  <c r="P74" i="20" s="1"/>
  <c r="G74" i="20"/>
  <c r="F74" i="20"/>
  <c r="C74" i="20"/>
  <c r="B74" i="20"/>
  <c r="E74" i="20" s="1"/>
  <c r="V73" i="20"/>
  <c r="O73" i="20"/>
  <c r="N73" i="20"/>
  <c r="M73" i="20"/>
  <c r="S73" i="20" s="1"/>
  <c r="L73" i="20"/>
  <c r="R73" i="20" s="1"/>
  <c r="K73" i="20"/>
  <c r="J73" i="20"/>
  <c r="I73" i="20"/>
  <c r="H73" i="20"/>
  <c r="P73" i="20" s="1"/>
  <c r="G73" i="20"/>
  <c r="F73" i="20"/>
  <c r="E73" i="20"/>
  <c r="C73" i="20"/>
  <c r="B73" i="20"/>
  <c r="S72" i="20"/>
  <c r="R72" i="20"/>
  <c r="Q72" i="20"/>
  <c r="P72" i="20"/>
  <c r="E72" i="20"/>
  <c r="U71" i="20"/>
  <c r="S71" i="20"/>
  <c r="R71" i="20"/>
  <c r="Q71" i="20"/>
  <c r="P71" i="20"/>
  <c r="E71" i="20"/>
  <c r="V69" i="20"/>
  <c r="O69" i="20"/>
  <c r="N69" i="20"/>
  <c r="M69" i="20"/>
  <c r="L69" i="20"/>
  <c r="K69" i="20"/>
  <c r="J69" i="20"/>
  <c r="I69" i="20"/>
  <c r="H69" i="20"/>
  <c r="G69" i="20"/>
  <c r="F69" i="20"/>
  <c r="C69" i="20"/>
  <c r="B69" i="20"/>
  <c r="E69" i="20" s="1"/>
  <c r="O68" i="20"/>
  <c r="N68" i="20"/>
  <c r="M68" i="20"/>
  <c r="S68" i="20" s="1"/>
  <c r="L68" i="20"/>
  <c r="R68" i="20" s="1"/>
  <c r="K68" i="20"/>
  <c r="J68" i="20"/>
  <c r="I68" i="20"/>
  <c r="H68" i="20"/>
  <c r="G68" i="20"/>
  <c r="F68" i="20"/>
  <c r="E68" i="20"/>
  <c r="C68" i="20"/>
  <c r="B68" i="20"/>
  <c r="S67" i="20"/>
  <c r="R67" i="20"/>
  <c r="Q67" i="20"/>
  <c r="P67" i="20"/>
  <c r="E67" i="20"/>
  <c r="S66" i="20"/>
  <c r="R66" i="20"/>
  <c r="Q66" i="20"/>
  <c r="P66" i="20"/>
  <c r="E66" i="20"/>
  <c r="S65" i="20"/>
  <c r="R65" i="20"/>
  <c r="Q65" i="20"/>
  <c r="P65" i="20"/>
  <c r="E65" i="20"/>
  <c r="T65" i="20" s="1"/>
  <c r="S64" i="20"/>
  <c r="R64" i="20"/>
  <c r="Q64" i="20"/>
  <c r="P64" i="20"/>
  <c r="E64" i="20"/>
  <c r="U64" i="20" s="1"/>
  <c r="S63" i="20"/>
  <c r="R63" i="20"/>
  <c r="Q63" i="20"/>
  <c r="P63" i="20"/>
  <c r="E63" i="20"/>
  <c r="O61" i="20"/>
  <c r="N61" i="20"/>
  <c r="M61" i="20"/>
  <c r="S61" i="20" s="1"/>
  <c r="L61" i="20"/>
  <c r="R61" i="20" s="1"/>
  <c r="K61" i="20"/>
  <c r="J61" i="20"/>
  <c r="I61" i="20"/>
  <c r="H61" i="20"/>
  <c r="P61" i="20" s="1"/>
  <c r="C61" i="20"/>
  <c r="B61" i="20"/>
  <c r="S60" i="20"/>
  <c r="R60" i="20"/>
  <c r="Q60" i="20"/>
  <c r="P60" i="20"/>
  <c r="E60" i="20"/>
  <c r="T60" i="20" s="1"/>
  <c r="U59" i="20"/>
  <c r="S59" i="20"/>
  <c r="R59" i="20"/>
  <c r="Q59" i="20"/>
  <c r="P59" i="20"/>
  <c r="E59" i="20"/>
  <c r="T59" i="20" s="1"/>
  <c r="S58" i="20"/>
  <c r="R58" i="20"/>
  <c r="Q58" i="20"/>
  <c r="P58" i="20"/>
  <c r="E58" i="20"/>
  <c r="S57" i="20"/>
  <c r="R57" i="20"/>
  <c r="Q57" i="20"/>
  <c r="P57" i="20"/>
  <c r="E57" i="20"/>
  <c r="O55" i="20"/>
  <c r="N55" i="20"/>
  <c r="M55" i="20"/>
  <c r="L55" i="20"/>
  <c r="K55" i="20"/>
  <c r="J55" i="20"/>
  <c r="I55" i="20"/>
  <c r="H55" i="20"/>
  <c r="G55" i="20"/>
  <c r="F55" i="20"/>
  <c r="C55" i="20"/>
  <c r="B55" i="20"/>
  <c r="S54" i="20"/>
  <c r="R54" i="20"/>
  <c r="Q54" i="20"/>
  <c r="P54" i="20"/>
  <c r="E54" i="20"/>
  <c r="U53" i="20"/>
  <c r="S53" i="20"/>
  <c r="R53" i="20"/>
  <c r="Q53" i="20"/>
  <c r="P53" i="20"/>
  <c r="E53" i="20"/>
  <c r="T53" i="20" s="1"/>
  <c r="U52" i="20"/>
  <c r="T52" i="20"/>
  <c r="S52" i="20"/>
  <c r="R52" i="20"/>
  <c r="Q52" i="20"/>
  <c r="P52" i="20"/>
  <c r="E52" i="20"/>
  <c r="S51" i="20"/>
  <c r="R51" i="20"/>
  <c r="Q51" i="20"/>
  <c r="P51" i="20"/>
  <c r="E51" i="20"/>
  <c r="U51" i="20" s="1"/>
  <c r="S50" i="20"/>
  <c r="R50" i="20"/>
  <c r="Q50" i="20"/>
  <c r="P50" i="20"/>
  <c r="E50" i="20"/>
  <c r="U50" i="20" s="1"/>
  <c r="U49" i="20"/>
  <c r="S49" i="20"/>
  <c r="R49" i="20"/>
  <c r="Q49" i="20"/>
  <c r="P49" i="20"/>
  <c r="E49" i="20"/>
  <c r="T49" i="20" s="1"/>
  <c r="U48" i="20"/>
  <c r="T48" i="20"/>
  <c r="S48" i="20"/>
  <c r="R48" i="20"/>
  <c r="Q48" i="20"/>
  <c r="P48" i="20"/>
  <c r="E48" i="20"/>
  <c r="S47" i="20"/>
  <c r="R47" i="20"/>
  <c r="Q47" i="20"/>
  <c r="P47" i="20"/>
  <c r="E47" i="20"/>
  <c r="S46" i="20"/>
  <c r="R46" i="20"/>
  <c r="Q46" i="20"/>
  <c r="P46" i="20"/>
  <c r="E46" i="20"/>
  <c r="S45" i="20"/>
  <c r="R45" i="20"/>
  <c r="Q45" i="20"/>
  <c r="P45" i="20"/>
  <c r="E45" i="20"/>
  <c r="U44" i="20"/>
  <c r="T44" i="20"/>
  <c r="S44" i="20"/>
  <c r="R44" i="20"/>
  <c r="Q44" i="20"/>
  <c r="P44" i="20"/>
  <c r="E44" i="20"/>
  <c r="V42" i="20"/>
  <c r="O42" i="20"/>
  <c r="N42" i="20"/>
  <c r="M42" i="20"/>
  <c r="S42" i="20" s="1"/>
  <c r="L42" i="20"/>
  <c r="R42" i="20" s="1"/>
  <c r="K42" i="20"/>
  <c r="J42" i="20"/>
  <c r="I42" i="20"/>
  <c r="H42" i="20"/>
  <c r="G42" i="20"/>
  <c r="F42" i="20"/>
  <c r="C42" i="20"/>
  <c r="B42" i="20"/>
  <c r="S41" i="20"/>
  <c r="R41" i="20"/>
  <c r="Q41" i="20"/>
  <c r="P41" i="20"/>
  <c r="E41" i="20"/>
  <c r="T41" i="20" s="1"/>
  <c r="U40" i="20"/>
  <c r="S40" i="20"/>
  <c r="R40" i="20"/>
  <c r="Q40" i="20"/>
  <c r="P40" i="20"/>
  <c r="T40" i="20" s="1"/>
  <c r="E40" i="20"/>
  <c r="S39" i="20"/>
  <c r="R39" i="20"/>
  <c r="Q39" i="20"/>
  <c r="P39" i="20"/>
  <c r="E39" i="20"/>
  <c r="S38" i="20"/>
  <c r="R38" i="20"/>
  <c r="Q38" i="20"/>
  <c r="P38" i="20"/>
  <c r="T38" i="20" s="1"/>
  <c r="E38" i="20"/>
  <c r="U38" i="20" s="1"/>
  <c r="S37" i="20"/>
  <c r="R37" i="20"/>
  <c r="Q37" i="20"/>
  <c r="P37" i="20"/>
  <c r="E37" i="20"/>
  <c r="U37" i="20" s="1"/>
  <c r="O35" i="20"/>
  <c r="S35" i="20" s="1"/>
  <c r="N35" i="20"/>
  <c r="M35" i="20"/>
  <c r="L35" i="20"/>
  <c r="K35" i="20"/>
  <c r="J35" i="20"/>
  <c r="I35" i="20"/>
  <c r="Q35" i="20" s="1"/>
  <c r="H35" i="20"/>
  <c r="G35" i="20"/>
  <c r="F35" i="20"/>
  <c r="C35" i="20"/>
  <c r="B35" i="20"/>
  <c r="E35" i="20" s="1"/>
  <c r="S34" i="20"/>
  <c r="R34" i="20"/>
  <c r="Q34" i="20"/>
  <c r="P34" i="20"/>
  <c r="E34" i="20"/>
  <c r="R32" i="20"/>
  <c r="O32" i="20"/>
  <c r="N32" i="20"/>
  <c r="M32" i="20"/>
  <c r="S32" i="20" s="1"/>
  <c r="L32" i="20"/>
  <c r="K32" i="20"/>
  <c r="J32" i="20"/>
  <c r="I32" i="20"/>
  <c r="H32" i="20"/>
  <c r="P32" i="20" s="1"/>
  <c r="G32" i="20"/>
  <c r="F32" i="20"/>
  <c r="C32" i="20"/>
  <c r="B32" i="20"/>
  <c r="U31" i="20"/>
  <c r="S31" i="20"/>
  <c r="R31" i="20"/>
  <c r="Q31" i="20"/>
  <c r="P31" i="20"/>
  <c r="E31" i="20"/>
  <c r="T31" i="20" s="1"/>
  <c r="U30" i="20"/>
  <c r="T30" i="20"/>
  <c r="S30" i="20"/>
  <c r="R30" i="20"/>
  <c r="Q30" i="20"/>
  <c r="P30" i="20"/>
  <c r="E30" i="20"/>
  <c r="T29" i="20"/>
  <c r="S29" i="20"/>
  <c r="R29" i="20"/>
  <c r="Q29" i="20"/>
  <c r="P29" i="20"/>
  <c r="E29" i="20"/>
  <c r="U29" i="20" s="1"/>
  <c r="T28" i="20"/>
  <c r="S28" i="20"/>
  <c r="R28" i="20"/>
  <c r="Q28" i="20"/>
  <c r="P28" i="20"/>
  <c r="E28" i="20"/>
  <c r="U28" i="20" s="1"/>
  <c r="O26" i="20"/>
  <c r="N26" i="20"/>
  <c r="M26" i="20"/>
  <c r="S26" i="20" s="1"/>
  <c r="L26" i="20"/>
  <c r="R26" i="20" s="1"/>
  <c r="K26" i="20"/>
  <c r="J26" i="20"/>
  <c r="I26" i="20"/>
  <c r="H26" i="20"/>
  <c r="G26" i="20"/>
  <c r="F26" i="20"/>
  <c r="C26" i="20"/>
  <c r="B26" i="20"/>
  <c r="S25" i="20"/>
  <c r="R25" i="20"/>
  <c r="Q25" i="20"/>
  <c r="P25" i="20"/>
  <c r="E25" i="20"/>
  <c r="U25" i="20" s="1"/>
  <c r="U24" i="20"/>
  <c r="S24" i="20"/>
  <c r="R24" i="20"/>
  <c r="Q24" i="20"/>
  <c r="P24" i="20"/>
  <c r="E24" i="20"/>
  <c r="T24" i="20" s="1"/>
  <c r="U23" i="20"/>
  <c r="S23" i="20"/>
  <c r="R23" i="20"/>
  <c r="Q23" i="20"/>
  <c r="P23" i="20"/>
  <c r="T23" i="20" s="1"/>
  <c r="E23" i="20"/>
  <c r="U22" i="20"/>
  <c r="T22" i="20"/>
  <c r="S22" i="20"/>
  <c r="R22" i="20"/>
  <c r="Q22" i="20"/>
  <c r="P22" i="20"/>
  <c r="E22" i="20"/>
  <c r="T21" i="20"/>
  <c r="S21" i="20"/>
  <c r="R21" i="20"/>
  <c r="Q21" i="20"/>
  <c r="P21" i="20"/>
  <c r="E21" i="20"/>
  <c r="U21" i="20" s="1"/>
  <c r="U20" i="20"/>
  <c r="S20" i="20"/>
  <c r="R20" i="20"/>
  <c r="Q20" i="20"/>
  <c r="P20" i="20"/>
  <c r="E20" i="20"/>
  <c r="T20" i="20" s="1"/>
  <c r="U19" i="20"/>
  <c r="T19" i="20"/>
  <c r="S19" i="20"/>
  <c r="R19" i="20"/>
  <c r="Q19" i="20"/>
  <c r="P19" i="20"/>
  <c r="E19" i="20"/>
  <c r="R17" i="20"/>
  <c r="O17" i="20"/>
  <c r="N17" i="20"/>
  <c r="M17" i="20"/>
  <c r="S17" i="20" s="1"/>
  <c r="L17" i="20"/>
  <c r="K17" i="20"/>
  <c r="J17" i="20"/>
  <c r="I17" i="20"/>
  <c r="Q17" i="20" s="1"/>
  <c r="H17" i="20"/>
  <c r="G17" i="20"/>
  <c r="F17" i="20"/>
  <c r="C17" i="20"/>
  <c r="B17" i="20"/>
  <c r="E17" i="20" s="1"/>
  <c r="U16" i="20"/>
  <c r="T16" i="20"/>
  <c r="S16" i="20"/>
  <c r="R16" i="20"/>
  <c r="Q16" i="20"/>
  <c r="P16" i="20"/>
  <c r="E16" i="20"/>
  <c r="U15" i="20"/>
  <c r="S15" i="20"/>
  <c r="R15" i="20"/>
  <c r="Q15" i="20"/>
  <c r="P15" i="20"/>
  <c r="E15" i="20"/>
  <c r="T15" i="20" s="1"/>
  <c r="T14" i="20"/>
  <c r="S14" i="20"/>
  <c r="R14" i="20"/>
  <c r="Q14" i="20"/>
  <c r="P14" i="20"/>
  <c r="E14" i="20"/>
  <c r="U14" i="20" s="1"/>
  <c r="S13" i="20"/>
  <c r="R13" i="20"/>
  <c r="Q13" i="20"/>
  <c r="P13" i="20"/>
  <c r="E13" i="20"/>
  <c r="U12" i="20"/>
  <c r="T12" i="20"/>
  <c r="S12" i="20"/>
  <c r="R12" i="20"/>
  <c r="Q12" i="20"/>
  <c r="P12" i="20"/>
  <c r="E12" i="20"/>
  <c r="U11" i="20"/>
  <c r="S11" i="20"/>
  <c r="R11" i="20"/>
  <c r="Q11" i="20"/>
  <c r="P11" i="20"/>
  <c r="E11" i="20"/>
  <c r="T11" i="20" s="1"/>
  <c r="S10" i="20"/>
  <c r="R10" i="20"/>
  <c r="Q10" i="20"/>
  <c r="P10" i="20"/>
  <c r="E10" i="20"/>
  <c r="U10" i="20" s="1"/>
  <c r="U9" i="20"/>
  <c r="S9" i="20"/>
  <c r="R9" i="20"/>
  <c r="Q9" i="20"/>
  <c r="P9" i="20"/>
  <c r="E9" i="20"/>
  <c r="U96" i="19"/>
  <c r="T96" i="19"/>
  <c r="S96" i="19"/>
  <c r="R96" i="19"/>
  <c r="Q96" i="19"/>
  <c r="P96" i="19"/>
  <c r="E96" i="19"/>
  <c r="S95" i="19"/>
  <c r="R95" i="19"/>
  <c r="Q95" i="19"/>
  <c r="P95" i="19"/>
  <c r="E95" i="19"/>
  <c r="S94" i="19"/>
  <c r="R94" i="19"/>
  <c r="Q94" i="19"/>
  <c r="P94" i="19"/>
  <c r="E94" i="19"/>
  <c r="U94" i="19" s="1"/>
  <c r="S93" i="19"/>
  <c r="R93" i="19"/>
  <c r="Q93" i="19"/>
  <c r="P93" i="19"/>
  <c r="E93" i="19"/>
  <c r="T93" i="19" s="1"/>
  <c r="U92" i="19"/>
  <c r="T92" i="19"/>
  <c r="S92" i="19"/>
  <c r="R92" i="19"/>
  <c r="Q92" i="19"/>
  <c r="P92" i="19"/>
  <c r="E92" i="19"/>
  <c r="T91" i="19"/>
  <c r="S91" i="19"/>
  <c r="R91" i="19"/>
  <c r="Q91" i="19"/>
  <c r="P91" i="19"/>
  <c r="E91" i="19"/>
  <c r="U91" i="19" s="1"/>
  <c r="S90" i="19"/>
  <c r="R90" i="19"/>
  <c r="Q90" i="19"/>
  <c r="P90" i="19"/>
  <c r="E90" i="19"/>
  <c r="S89" i="19"/>
  <c r="R89" i="19"/>
  <c r="Q89" i="19"/>
  <c r="P89" i="19"/>
  <c r="E89" i="19"/>
  <c r="T89" i="19" s="1"/>
  <c r="U88" i="19"/>
  <c r="T88" i="19"/>
  <c r="S88" i="19"/>
  <c r="R88" i="19"/>
  <c r="Q88" i="19"/>
  <c r="P88" i="19"/>
  <c r="E88" i="19"/>
  <c r="S75" i="19"/>
  <c r="O75" i="19"/>
  <c r="N75" i="19"/>
  <c r="M75" i="19"/>
  <c r="L75" i="19"/>
  <c r="K75" i="19"/>
  <c r="J75" i="19"/>
  <c r="I75" i="19"/>
  <c r="H75" i="19"/>
  <c r="G75" i="19"/>
  <c r="F75" i="19"/>
  <c r="C75" i="19"/>
  <c r="B75" i="19"/>
  <c r="S74" i="19"/>
  <c r="O74" i="19"/>
  <c r="N74" i="19"/>
  <c r="M74" i="19"/>
  <c r="L74" i="19"/>
  <c r="R74" i="19" s="1"/>
  <c r="K74" i="19"/>
  <c r="J74" i="19"/>
  <c r="I74" i="19"/>
  <c r="H74" i="19"/>
  <c r="P74" i="19" s="1"/>
  <c r="G74" i="19"/>
  <c r="F74" i="19"/>
  <c r="C74" i="19"/>
  <c r="B74" i="19"/>
  <c r="S73" i="19"/>
  <c r="O73" i="19"/>
  <c r="N73" i="19"/>
  <c r="M73" i="19"/>
  <c r="L73" i="19"/>
  <c r="R73" i="19" s="1"/>
  <c r="K73" i="19"/>
  <c r="J73" i="19"/>
  <c r="I73" i="19"/>
  <c r="Q73" i="19" s="1"/>
  <c r="H73" i="19"/>
  <c r="P73" i="19" s="1"/>
  <c r="G73" i="19"/>
  <c r="F73" i="19"/>
  <c r="E73" i="19"/>
  <c r="C73" i="19"/>
  <c r="B73" i="19"/>
  <c r="T72" i="19"/>
  <c r="S72" i="19"/>
  <c r="R72" i="19"/>
  <c r="Q72" i="19"/>
  <c r="P72" i="19"/>
  <c r="E72" i="19"/>
  <c r="U72" i="19" s="1"/>
  <c r="S71" i="19"/>
  <c r="R71" i="19"/>
  <c r="Q71" i="19"/>
  <c r="P71" i="19"/>
  <c r="E71" i="19"/>
  <c r="O69" i="19"/>
  <c r="N69" i="19"/>
  <c r="M69" i="19"/>
  <c r="S69" i="19" s="1"/>
  <c r="L69" i="19"/>
  <c r="K69" i="19"/>
  <c r="J69" i="19"/>
  <c r="I69" i="19"/>
  <c r="H69" i="19"/>
  <c r="G69" i="19"/>
  <c r="F69" i="19"/>
  <c r="C69" i="19"/>
  <c r="B69" i="19"/>
  <c r="O68" i="19"/>
  <c r="N68" i="19"/>
  <c r="M68" i="19"/>
  <c r="S68" i="19" s="1"/>
  <c r="L68" i="19"/>
  <c r="R68" i="19" s="1"/>
  <c r="K68" i="19"/>
  <c r="J68" i="19"/>
  <c r="I68" i="19"/>
  <c r="H68" i="19"/>
  <c r="P68" i="19" s="1"/>
  <c r="G68" i="19"/>
  <c r="F68" i="19"/>
  <c r="C68" i="19"/>
  <c r="E68" i="19" s="1"/>
  <c r="B68" i="19"/>
  <c r="T67" i="19"/>
  <c r="S67" i="19"/>
  <c r="R67" i="19"/>
  <c r="Q67" i="19"/>
  <c r="P67" i="19"/>
  <c r="E67" i="19"/>
  <c r="U67" i="19" s="1"/>
  <c r="U66" i="19"/>
  <c r="S66" i="19"/>
  <c r="R66" i="19"/>
  <c r="Q66" i="19"/>
  <c r="P66" i="19"/>
  <c r="E66" i="19"/>
  <c r="T66" i="19" s="1"/>
  <c r="U65" i="19"/>
  <c r="T65" i="19"/>
  <c r="S65" i="19"/>
  <c r="R65" i="19"/>
  <c r="Q65" i="19"/>
  <c r="P65" i="19"/>
  <c r="E65" i="19"/>
  <c r="U64" i="19"/>
  <c r="T64" i="19"/>
  <c r="S64" i="19"/>
  <c r="R64" i="19"/>
  <c r="Q64" i="19"/>
  <c r="P64" i="19"/>
  <c r="E64" i="19"/>
  <c r="T63" i="19"/>
  <c r="S63" i="19"/>
  <c r="R63" i="19"/>
  <c r="Q63" i="19"/>
  <c r="P63" i="19"/>
  <c r="E63" i="19"/>
  <c r="O61" i="19"/>
  <c r="N61" i="19"/>
  <c r="M61" i="19"/>
  <c r="S61" i="19" s="1"/>
  <c r="L61" i="19"/>
  <c r="R61" i="19" s="1"/>
  <c r="K61" i="19"/>
  <c r="J61" i="19"/>
  <c r="I61" i="19"/>
  <c r="H61" i="19"/>
  <c r="C61" i="19"/>
  <c r="B61" i="19"/>
  <c r="E61" i="19" s="1"/>
  <c r="T60" i="19"/>
  <c r="S60" i="19"/>
  <c r="R60" i="19"/>
  <c r="Q60" i="19"/>
  <c r="P60" i="19"/>
  <c r="E60" i="19"/>
  <c r="U60" i="19" s="1"/>
  <c r="U59" i="19"/>
  <c r="T59" i="19"/>
  <c r="S59" i="19"/>
  <c r="R59" i="19"/>
  <c r="Q59" i="19"/>
  <c r="P59" i="19"/>
  <c r="E59" i="19"/>
  <c r="S58" i="19"/>
  <c r="R58" i="19"/>
  <c r="Q58" i="19"/>
  <c r="P58" i="19"/>
  <c r="E58" i="19"/>
  <c r="U58" i="19" s="1"/>
  <c r="S57" i="19"/>
  <c r="R57" i="19"/>
  <c r="Q57" i="19"/>
  <c r="P57" i="19"/>
  <c r="E57" i="19"/>
  <c r="T57" i="19" s="1"/>
  <c r="O55" i="19"/>
  <c r="N55" i="19"/>
  <c r="M55" i="19"/>
  <c r="S55" i="19" s="1"/>
  <c r="L55" i="19"/>
  <c r="K55" i="19"/>
  <c r="J55" i="19"/>
  <c r="I55" i="19"/>
  <c r="H55" i="19"/>
  <c r="G55" i="19"/>
  <c r="F55" i="19"/>
  <c r="C55" i="19"/>
  <c r="B55" i="19"/>
  <c r="S54" i="19"/>
  <c r="R54" i="19"/>
  <c r="Q54" i="19"/>
  <c r="P54" i="19"/>
  <c r="E54" i="19"/>
  <c r="T54" i="19" s="1"/>
  <c r="U53" i="19"/>
  <c r="T53" i="19"/>
  <c r="S53" i="19"/>
  <c r="R53" i="19"/>
  <c r="Q53" i="19"/>
  <c r="P53" i="19"/>
  <c r="E53" i="19"/>
  <c r="S52" i="19"/>
  <c r="R52" i="19"/>
  <c r="Q52" i="19"/>
  <c r="P52" i="19"/>
  <c r="E52" i="19"/>
  <c r="U52" i="19" s="1"/>
  <c r="S51" i="19"/>
  <c r="R51" i="19"/>
  <c r="Q51" i="19"/>
  <c r="P51" i="19"/>
  <c r="E51" i="19"/>
  <c r="S50" i="19"/>
  <c r="R50" i="19"/>
  <c r="Q50" i="19"/>
  <c r="P50" i="19"/>
  <c r="E50" i="19"/>
  <c r="T50" i="19" s="1"/>
  <c r="T49" i="19"/>
  <c r="S49" i="19"/>
  <c r="R49" i="19"/>
  <c r="Q49" i="19"/>
  <c r="P49" i="19"/>
  <c r="E49" i="19"/>
  <c r="U49" i="19" s="1"/>
  <c r="S48" i="19"/>
  <c r="R48" i="19"/>
  <c r="Q48" i="19"/>
  <c r="P48" i="19"/>
  <c r="E48" i="19"/>
  <c r="T48" i="19" s="1"/>
  <c r="S47" i="19"/>
  <c r="R47" i="19"/>
  <c r="Q47" i="19"/>
  <c r="P47" i="19"/>
  <c r="E47" i="19"/>
  <c r="U47" i="19" s="1"/>
  <c r="S46" i="19"/>
  <c r="R46" i="19"/>
  <c r="Q46" i="19"/>
  <c r="P46" i="19"/>
  <c r="E46" i="19"/>
  <c r="S45" i="19"/>
  <c r="R45" i="19"/>
  <c r="Q45" i="19"/>
  <c r="U45" i="19" s="1"/>
  <c r="P45" i="19"/>
  <c r="T45" i="19" s="1"/>
  <c r="E45" i="19"/>
  <c r="S44" i="19"/>
  <c r="R44" i="19"/>
  <c r="Q44" i="19"/>
  <c r="P44" i="19"/>
  <c r="E44" i="19"/>
  <c r="T44" i="19" s="1"/>
  <c r="Q42" i="19"/>
  <c r="O42" i="19"/>
  <c r="N42" i="19"/>
  <c r="M42" i="19"/>
  <c r="S42" i="19" s="1"/>
  <c r="L42" i="19"/>
  <c r="R42" i="19" s="1"/>
  <c r="K42" i="19"/>
  <c r="J42" i="19"/>
  <c r="I42" i="19"/>
  <c r="H42" i="19"/>
  <c r="P42" i="19" s="1"/>
  <c r="G42" i="19"/>
  <c r="F42" i="19"/>
  <c r="C42" i="19"/>
  <c r="B42" i="19"/>
  <c r="T41" i="19"/>
  <c r="S41" i="19"/>
  <c r="R41" i="19"/>
  <c r="Q41" i="19"/>
  <c r="P41" i="19"/>
  <c r="E41" i="19"/>
  <c r="U41" i="19" s="1"/>
  <c r="T40" i="19"/>
  <c r="S40" i="19"/>
  <c r="R40" i="19"/>
  <c r="Q40" i="19"/>
  <c r="P40" i="19"/>
  <c r="E40" i="19"/>
  <c r="U40" i="19" s="1"/>
  <c r="S39" i="19"/>
  <c r="R39" i="19"/>
  <c r="Q39" i="19"/>
  <c r="P39" i="19"/>
  <c r="E39" i="19"/>
  <c r="T39" i="19" s="1"/>
  <c r="U38" i="19"/>
  <c r="T38" i="19"/>
  <c r="S38" i="19"/>
  <c r="R38" i="19"/>
  <c r="Q38" i="19"/>
  <c r="P38" i="19"/>
  <c r="E38" i="19"/>
  <c r="U37" i="19"/>
  <c r="T37" i="19"/>
  <c r="S37" i="19"/>
  <c r="R37" i="19"/>
  <c r="Q37" i="19"/>
  <c r="P37" i="19"/>
  <c r="E37" i="19"/>
  <c r="R35" i="19"/>
  <c r="O35" i="19"/>
  <c r="N35" i="19"/>
  <c r="M35" i="19"/>
  <c r="S35" i="19" s="1"/>
  <c r="L35" i="19"/>
  <c r="K35" i="19"/>
  <c r="J35" i="19"/>
  <c r="I35" i="19"/>
  <c r="Q35" i="19" s="1"/>
  <c r="H35" i="19"/>
  <c r="G35" i="19"/>
  <c r="F35" i="19"/>
  <c r="C35" i="19"/>
  <c r="E35" i="19" s="1"/>
  <c r="B35" i="19"/>
  <c r="U34" i="19"/>
  <c r="S34" i="19"/>
  <c r="R34" i="19"/>
  <c r="Q34" i="19"/>
  <c r="P34" i="19"/>
  <c r="E34" i="19"/>
  <c r="T34" i="19" s="1"/>
  <c r="Q32" i="19"/>
  <c r="O32" i="19"/>
  <c r="N32" i="19"/>
  <c r="M32" i="19"/>
  <c r="S32" i="19" s="1"/>
  <c r="L32" i="19"/>
  <c r="K32" i="19"/>
  <c r="J32" i="19"/>
  <c r="I32" i="19"/>
  <c r="H32" i="19"/>
  <c r="P32" i="19" s="1"/>
  <c r="G32" i="19"/>
  <c r="F32" i="19"/>
  <c r="C32" i="19"/>
  <c r="B32" i="19"/>
  <c r="T31" i="19"/>
  <c r="S31" i="19"/>
  <c r="R31" i="19"/>
  <c r="Q31" i="19"/>
  <c r="P31" i="19"/>
  <c r="E31" i="19"/>
  <c r="U31" i="19" s="1"/>
  <c r="T30" i="19"/>
  <c r="S30" i="19"/>
  <c r="R30" i="19"/>
  <c r="Q30" i="19"/>
  <c r="P30" i="19"/>
  <c r="E30" i="19"/>
  <c r="U30" i="19" s="1"/>
  <c r="U29" i="19"/>
  <c r="S29" i="19"/>
  <c r="R29" i="19"/>
  <c r="Q29" i="19"/>
  <c r="P29" i="19"/>
  <c r="E29" i="19"/>
  <c r="T29" i="19" s="1"/>
  <c r="U28" i="19"/>
  <c r="T28" i="19"/>
  <c r="S28" i="19"/>
  <c r="R28" i="19"/>
  <c r="Q28" i="19"/>
  <c r="P28" i="19"/>
  <c r="E28" i="19"/>
  <c r="O26" i="19"/>
  <c r="N26" i="19"/>
  <c r="M26" i="19"/>
  <c r="S26" i="19" s="1"/>
  <c r="L26" i="19"/>
  <c r="R26" i="19" s="1"/>
  <c r="K26" i="19"/>
  <c r="J26" i="19"/>
  <c r="I26" i="19"/>
  <c r="H26" i="19"/>
  <c r="G26" i="19"/>
  <c r="F26" i="19"/>
  <c r="C26" i="19"/>
  <c r="B26" i="19"/>
  <c r="E26" i="19" s="1"/>
  <c r="S25" i="19"/>
  <c r="R25" i="19"/>
  <c r="Q25" i="19"/>
  <c r="P25" i="19"/>
  <c r="E25" i="19"/>
  <c r="U25" i="19" s="1"/>
  <c r="S24" i="19"/>
  <c r="R24" i="19"/>
  <c r="Q24" i="19"/>
  <c r="P24" i="19"/>
  <c r="E24" i="19"/>
  <c r="T24" i="19" s="1"/>
  <c r="S23" i="19"/>
  <c r="R23" i="19"/>
  <c r="Q23" i="19"/>
  <c r="P23" i="19"/>
  <c r="E23" i="19"/>
  <c r="U23" i="19" s="1"/>
  <c r="S22" i="19"/>
  <c r="R22" i="19"/>
  <c r="Q22" i="19"/>
  <c r="P22" i="19"/>
  <c r="E22" i="19"/>
  <c r="T22" i="19" s="1"/>
  <c r="U21" i="19"/>
  <c r="T21" i="19"/>
  <c r="S21" i="19"/>
  <c r="R21" i="19"/>
  <c r="Q21" i="19"/>
  <c r="P21" i="19"/>
  <c r="E21" i="19"/>
  <c r="S20" i="19"/>
  <c r="R20" i="19"/>
  <c r="Q20" i="19"/>
  <c r="P20" i="19"/>
  <c r="E20" i="19"/>
  <c r="S19" i="19"/>
  <c r="R19" i="19"/>
  <c r="Q19" i="19"/>
  <c r="P19" i="19"/>
  <c r="E19" i="19"/>
  <c r="U19" i="19" s="1"/>
  <c r="Q17" i="19"/>
  <c r="O17" i="19"/>
  <c r="N17" i="19"/>
  <c r="M17" i="19"/>
  <c r="S17" i="19" s="1"/>
  <c r="L17" i="19"/>
  <c r="R17" i="19" s="1"/>
  <c r="K17" i="19"/>
  <c r="J17" i="19"/>
  <c r="I17" i="19"/>
  <c r="H17" i="19"/>
  <c r="P17" i="19" s="1"/>
  <c r="G17" i="19"/>
  <c r="F17" i="19"/>
  <c r="C17" i="19"/>
  <c r="B17" i="19"/>
  <c r="E17" i="19" s="1"/>
  <c r="S16" i="19"/>
  <c r="R16" i="19"/>
  <c r="Q16" i="19"/>
  <c r="P16" i="19"/>
  <c r="E16" i="19"/>
  <c r="U16" i="19" s="1"/>
  <c r="S15" i="19"/>
  <c r="R15" i="19"/>
  <c r="Q15" i="19"/>
  <c r="P15" i="19"/>
  <c r="E15" i="19"/>
  <c r="T15" i="19" s="1"/>
  <c r="U14" i="19"/>
  <c r="T14" i="19"/>
  <c r="S14" i="19"/>
  <c r="R14" i="19"/>
  <c r="Q14" i="19"/>
  <c r="P14" i="19"/>
  <c r="E14" i="19"/>
  <c r="S13" i="19"/>
  <c r="R13" i="19"/>
  <c r="Q13" i="19"/>
  <c r="P13" i="19"/>
  <c r="E13" i="19"/>
  <c r="U12" i="19"/>
  <c r="T12" i="19"/>
  <c r="S12" i="19"/>
  <c r="R12" i="19"/>
  <c r="Q12" i="19"/>
  <c r="P12" i="19"/>
  <c r="E12" i="19"/>
  <c r="U11" i="19"/>
  <c r="S11" i="19"/>
  <c r="R11" i="19"/>
  <c r="Q11" i="19"/>
  <c r="P11" i="19"/>
  <c r="E11" i="19"/>
  <c r="T11" i="19" s="1"/>
  <c r="T10" i="19"/>
  <c r="S10" i="19"/>
  <c r="R10" i="19"/>
  <c r="Q10" i="19"/>
  <c r="P10" i="19"/>
  <c r="E10" i="19"/>
  <c r="U10" i="19" s="1"/>
  <c r="U9" i="19"/>
  <c r="S9" i="19"/>
  <c r="R9" i="19"/>
  <c r="Q9" i="19"/>
  <c r="P9" i="19"/>
  <c r="E9" i="19"/>
  <c r="T9" i="19" s="1"/>
  <c r="U96" i="18"/>
  <c r="T96" i="18"/>
  <c r="S96" i="18"/>
  <c r="R96" i="18"/>
  <c r="Q96" i="18"/>
  <c r="P96" i="18"/>
  <c r="E96" i="18"/>
  <c r="S95" i="18"/>
  <c r="R95" i="18"/>
  <c r="Q95" i="18"/>
  <c r="P95" i="18"/>
  <c r="E95" i="18"/>
  <c r="U95" i="18" s="1"/>
  <c r="U94" i="18"/>
  <c r="T94" i="18"/>
  <c r="S94" i="18"/>
  <c r="R94" i="18"/>
  <c r="Q94" i="18"/>
  <c r="P94" i="18"/>
  <c r="E94" i="18"/>
  <c r="S93" i="18"/>
  <c r="R93" i="18"/>
  <c r="Q93" i="18"/>
  <c r="P93" i="18"/>
  <c r="E93" i="18"/>
  <c r="U92" i="18"/>
  <c r="T92" i="18"/>
  <c r="S92" i="18"/>
  <c r="R92" i="18"/>
  <c r="Q92" i="18"/>
  <c r="P92" i="18"/>
  <c r="E92" i="18"/>
  <c r="U91" i="18"/>
  <c r="S91" i="18"/>
  <c r="R91" i="18"/>
  <c r="Q91" i="18"/>
  <c r="P91" i="18"/>
  <c r="E91" i="18"/>
  <c r="T91" i="18" s="1"/>
  <c r="T90" i="18"/>
  <c r="S90" i="18"/>
  <c r="R90" i="18"/>
  <c r="Q90" i="18"/>
  <c r="P90" i="18"/>
  <c r="E90" i="18"/>
  <c r="U90" i="18" s="1"/>
  <c r="U89" i="18"/>
  <c r="S89" i="18"/>
  <c r="R89" i="18"/>
  <c r="Q89" i="18"/>
  <c r="P89" i="18"/>
  <c r="E89" i="18"/>
  <c r="T89" i="18" s="1"/>
  <c r="U88" i="18"/>
  <c r="T88" i="18"/>
  <c r="S88" i="18"/>
  <c r="R88" i="18"/>
  <c r="R87" i="18" s="1"/>
  <c r="Q88" i="18"/>
  <c r="P88" i="18"/>
  <c r="E88" i="18"/>
  <c r="R75" i="18"/>
  <c r="O75" i="18"/>
  <c r="N75" i="18"/>
  <c r="M75" i="18"/>
  <c r="L75" i="18"/>
  <c r="K75" i="18"/>
  <c r="J75" i="18"/>
  <c r="I75" i="18"/>
  <c r="Q75" i="18" s="1"/>
  <c r="H75" i="18"/>
  <c r="G75" i="18"/>
  <c r="F75" i="18"/>
  <c r="C75" i="18"/>
  <c r="B75" i="18"/>
  <c r="S74" i="18"/>
  <c r="R74" i="18"/>
  <c r="O74" i="18"/>
  <c r="N74" i="18"/>
  <c r="M74" i="18"/>
  <c r="L74" i="18"/>
  <c r="K74" i="18"/>
  <c r="J74" i="18"/>
  <c r="I74" i="18"/>
  <c r="Q74" i="18" s="1"/>
  <c r="H74" i="18"/>
  <c r="P74" i="18" s="1"/>
  <c r="G74" i="18"/>
  <c r="F74" i="18"/>
  <c r="C74" i="18"/>
  <c r="B74" i="18"/>
  <c r="E74" i="18" s="1"/>
  <c r="S73" i="18"/>
  <c r="Q73" i="18"/>
  <c r="O73" i="18"/>
  <c r="N73" i="18"/>
  <c r="M73" i="18"/>
  <c r="L73" i="18"/>
  <c r="R73" i="18" s="1"/>
  <c r="K73" i="18"/>
  <c r="J73" i="18"/>
  <c r="I73" i="18"/>
  <c r="H73" i="18"/>
  <c r="P73" i="18" s="1"/>
  <c r="G73" i="18"/>
  <c r="F73" i="18"/>
  <c r="C73" i="18"/>
  <c r="B73" i="18"/>
  <c r="E73" i="18" s="1"/>
  <c r="T72" i="18"/>
  <c r="S72" i="18"/>
  <c r="R72" i="18"/>
  <c r="Q72" i="18"/>
  <c r="P72" i="18"/>
  <c r="E72" i="18"/>
  <c r="U72" i="18" s="1"/>
  <c r="U71" i="18"/>
  <c r="S71" i="18"/>
  <c r="R71" i="18"/>
  <c r="Q71" i="18"/>
  <c r="P71" i="18"/>
  <c r="E71" i="18"/>
  <c r="T71" i="18" s="1"/>
  <c r="O69" i="18"/>
  <c r="N69" i="18"/>
  <c r="M69" i="18"/>
  <c r="L69" i="18"/>
  <c r="R69" i="18" s="1"/>
  <c r="K69" i="18"/>
  <c r="J69" i="18"/>
  <c r="I69" i="18"/>
  <c r="H69" i="18"/>
  <c r="G69" i="18"/>
  <c r="F69" i="18"/>
  <c r="C69" i="18"/>
  <c r="B69" i="18"/>
  <c r="E69" i="18" s="1"/>
  <c r="O68" i="18"/>
  <c r="N68" i="18"/>
  <c r="M68" i="18"/>
  <c r="S68" i="18" s="1"/>
  <c r="L68" i="18"/>
  <c r="R68" i="18" s="1"/>
  <c r="K68" i="18"/>
  <c r="J68" i="18"/>
  <c r="I68" i="18"/>
  <c r="Q68" i="18" s="1"/>
  <c r="H68" i="18"/>
  <c r="G68" i="18"/>
  <c r="F68" i="18"/>
  <c r="C68" i="18"/>
  <c r="B68" i="18"/>
  <c r="T67" i="18"/>
  <c r="S67" i="18"/>
  <c r="R67" i="18"/>
  <c r="Q67" i="18"/>
  <c r="P67" i="18"/>
  <c r="E67" i="18"/>
  <c r="U67" i="18" s="1"/>
  <c r="U66" i="18"/>
  <c r="S66" i="18"/>
  <c r="R66" i="18"/>
  <c r="Q66" i="18"/>
  <c r="P66" i="18"/>
  <c r="E66" i="18"/>
  <c r="T66" i="18" s="1"/>
  <c r="S65" i="18"/>
  <c r="R65" i="18"/>
  <c r="Q65" i="18"/>
  <c r="P65" i="18"/>
  <c r="E65" i="18"/>
  <c r="U65" i="18" s="1"/>
  <c r="S64" i="18"/>
  <c r="R64" i="18"/>
  <c r="Q64" i="18"/>
  <c r="P64" i="18"/>
  <c r="E64" i="18"/>
  <c r="U64" i="18" s="1"/>
  <c r="T63" i="18"/>
  <c r="S63" i="18"/>
  <c r="R63" i="18"/>
  <c r="Q63" i="18"/>
  <c r="P63" i="18"/>
  <c r="E63" i="18"/>
  <c r="U63" i="18" s="1"/>
  <c r="O61" i="18"/>
  <c r="N61" i="18"/>
  <c r="M61" i="18"/>
  <c r="S61" i="18" s="1"/>
  <c r="L61" i="18"/>
  <c r="R61" i="18" s="1"/>
  <c r="K61" i="18"/>
  <c r="J61" i="18"/>
  <c r="I61" i="18"/>
  <c r="H61" i="18"/>
  <c r="C61" i="18"/>
  <c r="B61" i="18"/>
  <c r="S60" i="18"/>
  <c r="R60" i="18"/>
  <c r="Q60" i="18"/>
  <c r="P60" i="18"/>
  <c r="E60" i="18"/>
  <c r="U60" i="18" s="1"/>
  <c r="S59" i="18"/>
  <c r="R59" i="18"/>
  <c r="Q59" i="18"/>
  <c r="P59" i="18"/>
  <c r="E59" i="18"/>
  <c r="T59" i="18" s="1"/>
  <c r="S58" i="18"/>
  <c r="R58" i="18"/>
  <c r="Q58" i="18"/>
  <c r="P58" i="18"/>
  <c r="E58" i="18"/>
  <c r="U58" i="18" s="1"/>
  <c r="U57" i="18"/>
  <c r="S57" i="18"/>
  <c r="R57" i="18"/>
  <c r="Q57" i="18"/>
  <c r="P57" i="18"/>
  <c r="E57" i="18"/>
  <c r="T57" i="18" s="1"/>
  <c r="S55" i="18"/>
  <c r="R55" i="18"/>
  <c r="O55" i="18"/>
  <c r="N55" i="18"/>
  <c r="M55" i="18"/>
  <c r="L55" i="18"/>
  <c r="K55" i="18"/>
  <c r="J55" i="18"/>
  <c r="I55" i="18"/>
  <c r="H55" i="18"/>
  <c r="G55" i="18"/>
  <c r="F55" i="18"/>
  <c r="C55" i="18"/>
  <c r="B55" i="18"/>
  <c r="U54" i="18"/>
  <c r="S54" i="18"/>
  <c r="R54" i="18"/>
  <c r="Q54" i="18"/>
  <c r="P54" i="18"/>
  <c r="E54" i="18"/>
  <c r="T54" i="18" s="1"/>
  <c r="U53" i="18"/>
  <c r="T53" i="18"/>
  <c r="S53" i="18"/>
  <c r="R53" i="18"/>
  <c r="Q53" i="18"/>
  <c r="P53" i="18"/>
  <c r="E53" i="18"/>
  <c r="S52" i="18"/>
  <c r="R52" i="18"/>
  <c r="Q52" i="18"/>
  <c r="P52" i="18"/>
  <c r="E52" i="18"/>
  <c r="U52" i="18" s="1"/>
  <c r="T51" i="18"/>
  <c r="S51" i="18"/>
  <c r="R51" i="18"/>
  <c r="Q51" i="18"/>
  <c r="P51" i="18"/>
  <c r="E51" i="18"/>
  <c r="U51" i="18" s="1"/>
  <c r="S50" i="18"/>
  <c r="R50" i="18"/>
  <c r="Q50" i="18"/>
  <c r="P50" i="18"/>
  <c r="E50" i="18"/>
  <c r="U49" i="18"/>
  <c r="T49" i="18"/>
  <c r="S49" i="18"/>
  <c r="R49" i="18"/>
  <c r="Q49" i="18"/>
  <c r="P49" i="18"/>
  <c r="E49" i="18"/>
  <c r="U48" i="18"/>
  <c r="S48" i="18"/>
  <c r="R48" i="18"/>
  <c r="Q48" i="18"/>
  <c r="P48" i="18"/>
  <c r="E48" i="18"/>
  <c r="T48" i="18" s="1"/>
  <c r="T47" i="18"/>
  <c r="S47" i="18"/>
  <c r="R47" i="18"/>
  <c r="Q47" i="18"/>
  <c r="P47" i="18"/>
  <c r="E47" i="18"/>
  <c r="U47" i="18" s="1"/>
  <c r="U46" i="18"/>
  <c r="S46" i="18"/>
  <c r="R46" i="18"/>
  <c r="Q46" i="18"/>
  <c r="P46" i="18"/>
  <c r="E46" i="18"/>
  <c r="T46" i="18" s="1"/>
  <c r="U45" i="18"/>
  <c r="T45" i="18"/>
  <c r="S45" i="18"/>
  <c r="R45" i="18"/>
  <c r="Q45" i="18"/>
  <c r="P45" i="18"/>
  <c r="E45" i="18"/>
  <c r="S44" i="18"/>
  <c r="R44" i="18"/>
  <c r="Q44" i="18"/>
  <c r="P44" i="18"/>
  <c r="E44" i="18"/>
  <c r="U44" i="18" s="1"/>
  <c r="O42" i="18"/>
  <c r="S42" i="18" s="1"/>
  <c r="N42" i="18"/>
  <c r="M42" i="18"/>
  <c r="L42" i="18"/>
  <c r="K42" i="18"/>
  <c r="J42" i="18"/>
  <c r="I42" i="18"/>
  <c r="H42" i="18"/>
  <c r="G42" i="18"/>
  <c r="F42" i="18"/>
  <c r="C42" i="18"/>
  <c r="B42" i="18"/>
  <c r="E42" i="18" s="1"/>
  <c r="S41" i="18"/>
  <c r="R41" i="18"/>
  <c r="Q41" i="18"/>
  <c r="P41" i="18"/>
  <c r="E41" i="18"/>
  <c r="U40" i="18"/>
  <c r="S40" i="18"/>
  <c r="R40" i="18"/>
  <c r="Q40" i="18"/>
  <c r="P40" i="18"/>
  <c r="T40" i="18" s="1"/>
  <c r="E40" i="18"/>
  <c r="S39" i="18"/>
  <c r="R39" i="18"/>
  <c r="Q39" i="18"/>
  <c r="P39" i="18"/>
  <c r="E39" i="18"/>
  <c r="S38" i="18"/>
  <c r="R38" i="18"/>
  <c r="Q38" i="18"/>
  <c r="U38" i="18" s="1"/>
  <c r="P38" i="18"/>
  <c r="T38" i="18" s="1"/>
  <c r="E38" i="18"/>
  <c r="U37" i="18"/>
  <c r="S37" i="18"/>
  <c r="R37" i="18"/>
  <c r="Q37" i="18"/>
  <c r="P37" i="18"/>
  <c r="E37" i="18"/>
  <c r="O35" i="18"/>
  <c r="N35" i="18"/>
  <c r="M35" i="18"/>
  <c r="S35" i="18" s="1"/>
  <c r="L35" i="18"/>
  <c r="R35" i="18" s="1"/>
  <c r="K35" i="18"/>
  <c r="J35" i="18"/>
  <c r="I35" i="18"/>
  <c r="Q35" i="18" s="1"/>
  <c r="H35" i="18"/>
  <c r="P35" i="18" s="1"/>
  <c r="G35" i="18"/>
  <c r="F35" i="18"/>
  <c r="C35" i="18"/>
  <c r="E35" i="18" s="1"/>
  <c r="B35" i="18"/>
  <c r="S34" i="18"/>
  <c r="R34" i="18"/>
  <c r="Q34" i="18"/>
  <c r="P34" i="18"/>
  <c r="E34" i="18"/>
  <c r="O32" i="18"/>
  <c r="N32" i="18"/>
  <c r="M32" i="18"/>
  <c r="S32" i="18" s="1"/>
  <c r="L32" i="18"/>
  <c r="R32" i="18" s="1"/>
  <c r="K32" i="18"/>
  <c r="J32" i="18"/>
  <c r="I32" i="18"/>
  <c r="H32" i="18"/>
  <c r="G32" i="18"/>
  <c r="F32" i="18"/>
  <c r="C32" i="18"/>
  <c r="B32" i="18"/>
  <c r="S31" i="18"/>
  <c r="R31" i="18"/>
  <c r="Q31" i="18"/>
  <c r="P31" i="18"/>
  <c r="E31" i="18"/>
  <c r="T31" i="18" s="1"/>
  <c r="T30" i="18"/>
  <c r="S30" i="18"/>
  <c r="R30" i="18"/>
  <c r="Q30" i="18"/>
  <c r="P30" i="18"/>
  <c r="E30" i="18"/>
  <c r="U30" i="18" s="1"/>
  <c r="U29" i="18"/>
  <c r="S29" i="18"/>
  <c r="R29" i="18"/>
  <c r="Q29" i="18"/>
  <c r="P29" i="18"/>
  <c r="E29" i="18"/>
  <c r="T29" i="18" s="1"/>
  <c r="U28" i="18"/>
  <c r="T28" i="18"/>
  <c r="S28" i="18"/>
  <c r="R28" i="18"/>
  <c r="Q28" i="18"/>
  <c r="P28" i="18"/>
  <c r="E28" i="18"/>
  <c r="O26" i="18"/>
  <c r="N26" i="18"/>
  <c r="M26" i="18"/>
  <c r="S26" i="18" s="1"/>
  <c r="L26" i="18"/>
  <c r="R26" i="18" s="1"/>
  <c r="K26" i="18"/>
  <c r="J26" i="18"/>
  <c r="I26" i="18"/>
  <c r="H26" i="18"/>
  <c r="G26" i="18"/>
  <c r="F26" i="18"/>
  <c r="C26" i="18"/>
  <c r="B26" i="18"/>
  <c r="E26" i="18" s="1"/>
  <c r="S25" i="18"/>
  <c r="R25" i="18"/>
  <c r="Q25" i="18"/>
  <c r="P25" i="18"/>
  <c r="E25" i="18"/>
  <c r="U25" i="18" s="1"/>
  <c r="S24" i="18"/>
  <c r="R24" i="18"/>
  <c r="Q24" i="18"/>
  <c r="P24" i="18"/>
  <c r="E24" i="18"/>
  <c r="U23" i="18"/>
  <c r="T23" i="18"/>
  <c r="S23" i="18"/>
  <c r="R23" i="18"/>
  <c r="Q23" i="18"/>
  <c r="P23" i="18"/>
  <c r="E23" i="18"/>
  <c r="U22" i="18"/>
  <c r="S22" i="18"/>
  <c r="R22" i="18"/>
  <c r="Q22" i="18"/>
  <c r="P22" i="18"/>
  <c r="E22" i="18"/>
  <c r="T22" i="18" s="1"/>
  <c r="U21" i="18"/>
  <c r="T21" i="18"/>
  <c r="S21" i="18"/>
  <c r="R21" i="18"/>
  <c r="Q21" i="18"/>
  <c r="P21" i="18"/>
  <c r="E21" i="18"/>
  <c r="S20" i="18"/>
  <c r="R20" i="18"/>
  <c r="Q20" i="18"/>
  <c r="P20" i="18"/>
  <c r="E20" i="18"/>
  <c r="T20" i="18" s="1"/>
  <c r="T19" i="18"/>
  <c r="S19" i="18"/>
  <c r="R19" i="18"/>
  <c r="Q19" i="18"/>
  <c r="P19" i="18"/>
  <c r="E19" i="18"/>
  <c r="U19" i="18" s="1"/>
  <c r="S17" i="18"/>
  <c r="O17" i="18"/>
  <c r="N17" i="18"/>
  <c r="M17" i="18"/>
  <c r="L17" i="18"/>
  <c r="R17" i="18" s="1"/>
  <c r="K17" i="18"/>
  <c r="J17" i="18"/>
  <c r="I17" i="18"/>
  <c r="Q17" i="18" s="1"/>
  <c r="H17" i="18"/>
  <c r="P17" i="18" s="1"/>
  <c r="G17" i="18"/>
  <c r="F17" i="18"/>
  <c r="C17" i="18"/>
  <c r="B17" i="18"/>
  <c r="E17" i="18" s="1"/>
  <c r="T16" i="18"/>
  <c r="S16" i="18"/>
  <c r="R16" i="18"/>
  <c r="Q16" i="18"/>
  <c r="P16" i="18"/>
  <c r="E16" i="18"/>
  <c r="U16" i="18" s="1"/>
  <c r="U15" i="18"/>
  <c r="S15" i="18"/>
  <c r="R15" i="18"/>
  <c r="Q15" i="18"/>
  <c r="P15" i="18"/>
  <c r="E15" i="18"/>
  <c r="T15" i="18" s="1"/>
  <c r="U14" i="18"/>
  <c r="T14" i="18"/>
  <c r="S14" i="18"/>
  <c r="R14" i="18"/>
  <c r="Q14" i="18"/>
  <c r="P14" i="18"/>
  <c r="E14" i="18"/>
  <c r="S13" i="18"/>
  <c r="R13" i="18"/>
  <c r="Q13" i="18"/>
  <c r="P13" i="18"/>
  <c r="E13" i="18"/>
  <c r="U12" i="18"/>
  <c r="T12" i="18"/>
  <c r="S12" i="18"/>
  <c r="R12" i="18"/>
  <c r="Q12" i="18"/>
  <c r="P12" i="18"/>
  <c r="E12" i="18"/>
  <c r="U11" i="18"/>
  <c r="S11" i="18"/>
  <c r="R11" i="18"/>
  <c r="Q11" i="18"/>
  <c r="P11" i="18"/>
  <c r="E11" i="18"/>
  <c r="T11" i="18" s="1"/>
  <c r="T10" i="18"/>
  <c r="S10" i="18"/>
  <c r="R10" i="18"/>
  <c r="Q10" i="18"/>
  <c r="U10" i="18" s="1"/>
  <c r="P10" i="18"/>
  <c r="E10" i="18"/>
  <c r="U9" i="18"/>
  <c r="S9" i="18"/>
  <c r="R9" i="18"/>
  <c r="Q9" i="18"/>
  <c r="P9" i="18"/>
  <c r="E9" i="18"/>
  <c r="T96" i="17"/>
  <c r="S96" i="17"/>
  <c r="R96" i="17"/>
  <c r="Q96" i="17"/>
  <c r="P96" i="17"/>
  <c r="E96" i="17"/>
  <c r="U96" i="17" s="1"/>
  <c r="U95" i="17"/>
  <c r="S95" i="17"/>
  <c r="R95" i="17"/>
  <c r="Q95" i="17"/>
  <c r="P95" i="17"/>
  <c r="E95" i="17"/>
  <c r="T95" i="17" s="1"/>
  <c r="U94" i="17"/>
  <c r="T94" i="17"/>
  <c r="S94" i="17"/>
  <c r="R94" i="17"/>
  <c r="Q94" i="17"/>
  <c r="P94" i="17"/>
  <c r="E94" i="17"/>
  <c r="S93" i="17"/>
  <c r="R93" i="17"/>
  <c r="Q93" i="17"/>
  <c r="P93" i="17"/>
  <c r="E93" i="17"/>
  <c r="U92" i="17"/>
  <c r="T92" i="17"/>
  <c r="S92" i="17"/>
  <c r="R92" i="17"/>
  <c r="Q92" i="17"/>
  <c r="P92" i="17"/>
  <c r="E92" i="17"/>
  <c r="S91" i="17"/>
  <c r="R91" i="17"/>
  <c r="Q91" i="17"/>
  <c r="P91" i="17"/>
  <c r="E91" i="17"/>
  <c r="T91" i="17" s="1"/>
  <c r="U90" i="17"/>
  <c r="T90" i="17"/>
  <c r="S90" i="17"/>
  <c r="R90" i="17"/>
  <c r="Q90" i="17"/>
  <c r="P90" i="17"/>
  <c r="E90" i="17"/>
  <c r="U89" i="17"/>
  <c r="S89" i="17"/>
  <c r="R89" i="17"/>
  <c r="Q89" i="17"/>
  <c r="P89" i="17"/>
  <c r="E89" i="17"/>
  <c r="T89" i="17" s="1"/>
  <c r="T88" i="17"/>
  <c r="S88" i="17"/>
  <c r="R88" i="17"/>
  <c r="R87" i="17" s="1"/>
  <c r="Q88" i="17"/>
  <c r="P88" i="17"/>
  <c r="E88" i="17"/>
  <c r="U88" i="17" s="1"/>
  <c r="O75" i="17"/>
  <c r="N75" i="17"/>
  <c r="M75" i="17"/>
  <c r="L75" i="17"/>
  <c r="K75" i="17"/>
  <c r="J75" i="17"/>
  <c r="I75" i="17"/>
  <c r="H75" i="17"/>
  <c r="G75" i="17"/>
  <c r="F75" i="17"/>
  <c r="C75" i="17"/>
  <c r="B75" i="17"/>
  <c r="R74" i="17"/>
  <c r="O74" i="17"/>
  <c r="N74" i="17"/>
  <c r="M74" i="17"/>
  <c r="S74" i="17" s="1"/>
  <c r="L74" i="17"/>
  <c r="K74" i="17"/>
  <c r="J74" i="17"/>
  <c r="I74" i="17"/>
  <c r="Q74" i="17" s="1"/>
  <c r="H74" i="17"/>
  <c r="P74" i="17" s="1"/>
  <c r="G74" i="17"/>
  <c r="F74" i="17"/>
  <c r="C74" i="17"/>
  <c r="E74" i="17" s="1"/>
  <c r="B74" i="17"/>
  <c r="S73" i="17"/>
  <c r="O73" i="17"/>
  <c r="N73" i="17"/>
  <c r="R73" i="17" s="1"/>
  <c r="M73" i="17"/>
  <c r="L73" i="17"/>
  <c r="K73" i="17"/>
  <c r="J73" i="17"/>
  <c r="I73" i="17"/>
  <c r="Q73" i="17" s="1"/>
  <c r="H73" i="17"/>
  <c r="P73" i="17" s="1"/>
  <c r="G73" i="17"/>
  <c r="F73" i="17"/>
  <c r="E73" i="17"/>
  <c r="C73" i="17"/>
  <c r="B73" i="17"/>
  <c r="U72" i="17"/>
  <c r="T72" i="17"/>
  <c r="S72" i="17"/>
  <c r="R72" i="17"/>
  <c r="Q72" i="17"/>
  <c r="P72" i="17"/>
  <c r="E72" i="17"/>
  <c r="U71" i="17"/>
  <c r="S71" i="17"/>
  <c r="R71" i="17"/>
  <c r="Q71" i="17"/>
  <c r="P71" i="17"/>
  <c r="E71" i="17"/>
  <c r="O69" i="17"/>
  <c r="N69" i="17"/>
  <c r="M69" i="17"/>
  <c r="L69" i="17"/>
  <c r="K69" i="17"/>
  <c r="J69" i="17"/>
  <c r="I69" i="17"/>
  <c r="H69" i="17"/>
  <c r="G69" i="17"/>
  <c r="F69" i="17"/>
  <c r="C69" i="17"/>
  <c r="B69" i="17"/>
  <c r="R68" i="17"/>
  <c r="O68" i="17"/>
  <c r="N68" i="17"/>
  <c r="M68" i="17"/>
  <c r="S68" i="17" s="1"/>
  <c r="L68" i="17"/>
  <c r="K68" i="17"/>
  <c r="J68" i="17"/>
  <c r="I68" i="17"/>
  <c r="Q68" i="17" s="1"/>
  <c r="H68" i="17"/>
  <c r="G68" i="17"/>
  <c r="F68" i="17"/>
  <c r="E68" i="17"/>
  <c r="C68" i="17"/>
  <c r="B68" i="17"/>
  <c r="U67" i="17"/>
  <c r="T67" i="17"/>
  <c r="S67" i="17"/>
  <c r="R67" i="17"/>
  <c r="Q67" i="17"/>
  <c r="P67" i="17"/>
  <c r="E67" i="17"/>
  <c r="S66" i="17"/>
  <c r="R66" i="17"/>
  <c r="Q66" i="17"/>
  <c r="P66" i="17"/>
  <c r="E66" i="17"/>
  <c r="T66" i="17" s="1"/>
  <c r="S65" i="17"/>
  <c r="R65" i="17"/>
  <c r="Q65" i="17"/>
  <c r="P65" i="17"/>
  <c r="E65" i="17"/>
  <c r="U65" i="17" s="1"/>
  <c r="S64" i="17"/>
  <c r="R64" i="17"/>
  <c r="Q64" i="17"/>
  <c r="P64" i="17"/>
  <c r="E64" i="17"/>
  <c r="T64" i="17" s="1"/>
  <c r="T63" i="17"/>
  <c r="S63" i="17"/>
  <c r="R63" i="17"/>
  <c r="Q63" i="17"/>
  <c r="P63" i="17"/>
  <c r="E63" i="17"/>
  <c r="U63" i="17" s="1"/>
  <c r="R61" i="17"/>
  <c r="O61" i="17"/>
  <c r="N61" i="17"/>
  <c r="M61" i="17"/>
  <c r="S61" i="17" s="1"/>
  <c r="L61" i="17"/>
  <c r="K61" i="17"/>
  <c r="J61" i="17"/>
  <c r="I61" i="17"/>
  <c r="H61" i="17"/>
  <c r="P61" i="17" s="1"/>
  <c r="C61" i="17"/>
  <c r="E61" i="17" s="1"/>
  <c r="B61" i="17"/>
  <c r="T60" i="17"/>
  <c r="S60" i="17"/>
  <c r="R60" i="17"/>
  <c r="Q60" i="17"/>
  <c r="P60" i="17"/>
  <c r="E60" i="17"/>
  <c r="U60" i="17" s="1"/>
  <c r="S59" i="17"/>
  <c r="R59" i="17"/>
  <c r="Q59" i="17"/>
  <c r="P59" i="17"/>
  <c r="E59" i="17"/>
  <c r="T59" i="17" s="1"/>
  <c r="U58" i="17"/>
  <c r="T58" i="17"/>
  <c r="S58" i="17"/>
  <c r="R58" i="17"/>
  <c r="Q58" i="17"/>
  <c r="P58" i="17"/>
  <c r="E58" i="17"/>
  <c r="S57" i="17"/>
  <c r="R57" i="17"/>
  <c r="Q57" i="17"/>
  <c r="P57" i="17"/>
  <c r="E57" i="17"/>
  <c r="T57" i="17" s="1"/>
  <c r="O55" i="17"/>
  <c r="N55" i="17"/>
  <c r="M55" i="17"/>
  <c r="S55" i="17" s="1"/>
  <c r="L55" i="17"/>
  <c r="R55" i="17" s="1"/>
  <c r="K55" i="17"/>
  <c r="J55" i="17"/>
  <c r="I55" i="17"/>
  <c r="H55" i="17"/>
  <c r="G55" i="17"/>
  <c r="F55" i="17"/>
  <c r="C55" i="17"/>
  <c r="B55" i="17"/>
  <c r="U54" i="17"/>
  <c r="S54" i="17"/>
  <c r="R54" i="17"/>
  <c r="Q54" i="17"/>
  <c r="P54" i="17"/>
  <c r="E54" i="17"/>
  <c r="T54" i="17" s="1"/>
  <c r="T53" i="17"/>
  <c r="S53" i="17"/>
  <c r="R53" i="17"/>
  <c r="Q53" i="17"/>
  <c r="P53" i="17"/>
  <c r="E53" i="17"/>
  <c r="U53" i="17" s="1"/>
  <c r="S52" i="17"/>
  <c r="R52" i="17"/>
  <c r="Q52" i="17"/>
  <c r="P52" i="17"/>
  <c r="E52" i="17"/>
  <c r="T52" i="17" s="1"/>
  <c r="T51" i="17"/>
  <c r="S51" i="17"/>
  <c r="R51" i="17"/>
  <c r="Q51" i="17"/>
  <c r="P51" i="17"/>
  <c r="E51" i="17"/>
  <c r="U51" i="17" s="1"/>
  <c r="S50" i="17"/>
  <c r="R50" i="17"/>
  <c r="Q50" i="17"/>
  <c r="P50" i="17"/>
  <c r="E50" i="17"/>
  <c r="T49" i="17"/>
  <c r="S49" i="17"/>
  <c r="R49" i="17"/>
  <c r="Q49" i="17"/>
  <c r="P49" i="17"/>
  <c r="E49" i="17"/>
  <c r="U49" i="17" s="1"/>
  <c r="S48" i="17"/>
  <c r="R48" i="17"/>
  <c r="Q48" i="17"/>
  <c r="P48" i="17"/>
  <c r="E48" i="17"/>
  <c r="T48" i="17" s="1"/>
  <c r="T47" i="17"/>
  <c r="S47" i="17"/>
  <c r="R47" i="17"/>
  <c r="Q47" i="17"/>
  <c r="P47" i="17"/>
  <c r="E47" i="17"/>
  <c r="U47" i="17" s="1"/>
  <c r="S46" i="17"/>
  <c r="R46" i="17"/>
  <c r="Q46" i="17"/>
  <c r="P46" i="17"/>
  <c r="E46" i="17"/>
  <c r="T46" i="17" s="1"/>
  <c r="T45" i="17"/>
  <c r="S45" i="17"/>
  <c r="R45" i="17"/>
  <c r="Q45" i="17"/>
  <c r="P45" i="17"/>
  <c r="E45" i="17"/>
  <c r="U45" i="17" s="1"/>
  <c r="S44" i="17"/>
  <c r="R44" i="17"/>
  <c r="Q44" i="17"/>
  <c r="P44" i="17"/>
  <c r="E44" i="17"/>
  <c r="T44" i="17" s="1"/>
  <c r="O42" i="17"/>
  <c r="N42" i="17"/>
  <c r="M42" i="17"/>
  <c r="S42" i="17" s="1"/>
  <c r="L42" i="17"/>
  <c r="K42" i="17"/>
  <c r="J42" i="17"/>
  <c r="I42" i="17"/>
  <c r="Q42" i="17" s="1"/>
  <c r="H42" i="17"/>
  <c r="G42" i="17"/>
  <c r="F42" i="17"/>
  <c r="C42" i="17"/>
  <c r="B42" i="17"/>
  <c r="U41" i="17"/>
  <c r="S41" i="17"/>
  <c r="R41" i="17"/>
  <c r="Q41" i="17"/>
  <c r="P41" i="17"/>
  <c r="E41" i="17"/>
  <c r="T41" i="17" s="1"/>
  <c r="U40" i="17"/>
  <c r="S40" i="17"/>
  <c r="R40" i="17"/>
  <c r="Q40" i="17"/>
  <c r="P40" i="17"/>
  <c r="T40" i="17" s="1"/>
  <c r="E40" i="17"/>
  <c r="S39" i="17"/>
  <c r="R39" i="17"/>
  <c r="Q39" i="17"/>
  <c r="P39" i="17"/>
  <c r="E39" i="17"/>
  <c r="U38" i="17"/>
  <c r="S38" i="17"/>
  <c r="R38" i="17"/>
  <c r="Q38" i="17"/>
  <c r="P38" i="17"/>
  <c r="T38" i="17" s="1"/>
  <c r="E38" i="17"/>
  <c r="U37" i="17"/>
  <c r="S37" i="17"/>
  <c r="R37" i="17"/>
  <c r="Q37" i="17"/>
  <c r="P37" i="17"/>
  <c r="E37" i="17"/>
  <c r="O35" i="17"/>
  <c r="S35" i="17" s="1"/>
  <c r="N35" i="17"/>
  <c r="R35" i="17" s="1"/>
  <c r="M35" i="17"/>
  <c r="L35" i="17"/>
  <c r="K35" i="17"/>
  <c r="J35" i="17"/>
  <c r="I35" i="17"/>
  <c r="Q35" i="17" s="1"/>
  <c r="H35" i="17"/>
  <c r="G35" i="17"/>
  <c r="F35" i="17"/>
  <c r="C35" i="17"/>
  <c r="B35" i="17"/>
  <c r="E35" i="17" s="1"/>
  <c r="S34" i="17"/>
  <c r="R34" i="17"/>
  <c r="Q34" i="17"/>
  <c r="P34" i="17"/>
  <c r="E34" i="17"/>
  <c r="S32" i="17"/>
  <c r="O32" i="17"/>
  <c r="N32" i="17"/>
  <c r="M32" i="17"/>
  <c r="L32" i="17"/>
  <c r="R32" i="17" s="1"/>
  <c r="K32" i="17"/>
  <c r="J32" i="17"/>
  <c r="I32" i="17"/>
  <c r="H32" i="17"/>
  <c r="G32" i="17"/>
  <c r="F32" i="17"/>
  <c r="C32" i="17"/>
  <c r="B32" i="17"/>
  <c r="S31" i="17"/>
  <c r="R31" i="17"/>
  <c r="Q31" i="17"/>
  <c r="P31" i="17"/>
  <c r="E31" i="17"/>
  <c r="T31" i="17" s="1"/>
  <c r="U30" i="17"/>
  <c r="T30" i="17"/>
  <c r="S30" i="17"/>
  <c r="R30" i="17"/>
  <c r="Q30" i="17"/>
  <c r="P30" i="17"/>
  <c r="E30" i="17"/>
  <c r="S29" i="17"/>
  <c r="R29" i="17"/>
  <c r="Q29" i="17"/>
  <c r="P29" i="17"/>
  <c r="E29" i="17"/>
  <c r="T29" i="17" s="1"/>
  <c r="S28" i="17"/>
  <c r="R28" i="17"/>
  <c r="Q28" i="17"/>
  <c r="P28" i="17"/>
  <c r="E28" i="17"/>
  <c r="U28" i="17" s="1"/>
  <c r="S26" i="17"/>
  <c r="O26" i="17"/>
  <c r="N26" i="17"/>
  <c r="M26" i="17"/>
  <c r="L26" i="17"/>
  <c r="R26" i="17" s="1"/>
  <c r="K26" i="17"/>
  <c r="J26" i="17"/>
  <c r="I26" i="17"/>
  <c r="H26" i="17"/>
  <c r="G26" i="17"/>
  <c r="F26" i="17"/>
  <c r="C26" i="17"/>
  <c r="B26" i="17"/>
  <c r="E26" i="17" s="1"/>
  <c r="T25" i="17"/>
  <c r="S25" i="17"/>
  <c r="R25" i="17"/>
  <c r="Q25" i="17"/>
  <c r="P25" i="17"/>
  <c r="E25" i="17"/>
  <c r="U25" i="17" s="1"/>
  <c r="S24" i="17"/>
  <c r="R24" i="17"/>
  <c r="Q24" i="17"/>
  <c r="P24" i="17"/>
  <c r="E24" i="17"/>
  <c r="T24" i="17" s="1"/>
  <c r="U23" i="17"/>
  <c r="T23" i="17"/>
  <c r="S23" i="17"/>
  <c r="R23" i="17"/>
  <c r="Q23" i="17"/>
  <c r="P23" i="17"/>
  <c r="E23" i="17"/>
  <c r="S22" i="17"/>
  <c r="R22" i="17"/>
  <c r="Q22" i="17"/>
  <c r="P22" i="17"/>
  <c r="E22" i="17"/>
  <c r="U21" i="17"/>
  <c r="T21" i="17"/>
  <c r="S21" i="17"/>
  <c r="R21" i="17"/>
  <c r="Q21" i="17"/>
  <c r="P21" i="17"/>
  <c r="E21" i="17"/>
  <c r="U20" i="17"/>
  <c r="S20" i="17"/>
  <c r="R20" i="17"/>
  <c r="Q20" i="17"/>
  <c r="P20" i="17"/>
  <c r="E20" i="17"/>
  <c r="T20" i="17" s="1"/>
  <c r="U19" i="17"/>
  <c r="T19" i="17"/>
  <c r="S19" i="17"/>
  <c r="R19" i="17"/>
  <c r="Q19" i="17"/>
  <c r="P19" i="17"/>
  <c r="E19" i="17"/>
  <c r="O17" i="17"/>
  <c r="N17" i="17"/>
  <c r="R17" i="17" s="1"/>
  <c r="M17" i="17"/>
  <c r="S17" i="17" s="1"/>
  <c r="L17" i="17"/>
  <c r="K17" i="17"/>
  <c r="J17" i="17"/>
  <c r="I17" i="17"/>
  <c r="H17" i="17"/>
  <c r="P17" i="17" s="1"/>
  <c r="G17" i="17"/>
  <c r="F17" i="17"/>
  <c r="C17" i="17"/>
  <c r="B17" i="17"/>
  <c r="E17" i="17" s="1"/>
  <c r="U16" i="17"/>
  <c r="T16" i="17"/>
  <c r="S16" i="17"/>
  <c r="R16" i="17"/>
  <c r="Q16" i="17"/>
  <c r="P16" i="17"/>
  <c r="E16" i="17"/>
  <c r="U15" i="17"/>
  <c r="S15" i="17"/>
  <c r="R15" i="17"/>
  <c r="Q15" i="17"/>
  <c r="P15" i="17"/>
  <c r="E15" i="17"/>
  <c r="T15" i="17" s="1"/>
  <c r="T14" i="17"/>
  <c r="S14" i="17"/>
  <c r="R14" i="17"/>
  <c r="Q14" i="17"/>
  <c r="P14" i="17"/>
  <c r="E14" i="17"/>
  <c r="U14" i="17" s="1"/>
  <c r="U13" i="17"/>
  <c r="S13" i="17"/>
  <c r="R13" i="17"/>
  <c r="Q13" i="17"/>
  <c r="P13" i="17"/>
  <c r="E13" i="17"/>
  <c r="T13" i="17" s="1"/>
  <c r="U12" i="17"/>
  <c r="T12" i="17"/>
  <c r="S12" i="17"/>
  <c r="R12" i="17"/>
  <c r="Q12" i="17"/>
  <c r="P12" i="17"/>
  <c r="E12" i="17"/>
  <c r="S11" i="17"/>
  <c r="R11" i="17"/>
  <c r="Q11" i="17"/>
  <c r="P11" i="17"/>
  <c r="E11" i="17"/>
  <c r="U10" i="17"/>
  <c r="S10" i="17"/>
  <c r="R10" i="17"/>
  <c r="Q10" i="17"/>
  <c r="P10" i="17"/>
  <c r="T10" i="17" s="1"/>
  <c r="E10" i="17"/>
  <c r="U9" i="17"/>
  <c r="S9" i="17"/>
  <c r="R9" i="17"/>
  <c r="Q9" i="17"/>
  <c r="P9" i="17"/>
  <c r="E9" i="17"/>
  <c r="U96" i="16"/>
  <c r="T96" i="16"/>
  <c r="S96" i="16"/>
  <c r="R96" i="16"/>
  <c r="Q96" i="16"/>
  <c r="P96" i="16"/>
  <c r="E96" i="16"/>
  <c r="S95" i="16"/>
  <c r="R95" i="16"/>
  <c r="Q95" i="16"/>
  <c r="P95" i="16"/>
  <c r="E95" i="16"/>
  <c r="T95" i="16" s="1"/>
  <c r="T94" i="16"/>
  <c r="S94" i="16"/>
  <c r="R94" i="16"/>
  <c r="Q94" i="16"/>
  <c r="P94" i="16"/>
  <c r="E94" i="16"/>
  <c r="U94" i="16" s="1"/>
  <c r="U93" i="16"/>
  <c r="S93" i="16"/>
  <c r="R93" i="16"/>
  <c r="Q93" i="16"/>
  <c r="P93" i="16"/>
  <c r="E93" i="16"/>
  <c r="T93" i="16" s="1"/>
  <c r="U92" i="16"/>
  <c r="T92" i="16"/>
  <c r="S92" i="16"/>
  <c r="R92" i="16"/>
  <c r="Q92" i="16"/>
  <c r="P92" i="16"/>
  <c r="E92" i="16"/>
  <c r="S91" i="16"/>
  <c r="R91" i="16"/>
  <c r="Q91" i="16"/>
  <c r="P91" i="16"/>
  <c r="E91" i="16"/>
  <c r="U90" i="16"/>
  <c r="T90" i="16"/>
  <c r="S90" i="16"/>
  <c r="R90" i="16"/>
  <c r="Q90" i="16"/>
  <c r="P90" i="16"/>
  <c r="E90" i="16"/>
  <c r="U89" i="16"/>
  <c r="S89" i="16"/>
  <c r="R89" i="16"/>
  <c r="Q89" i="16"/>
  <c r="P89" i="16"/>
  <c r="E89" i="16"/>
  <c r="T89" i="16" s="1"/>
  <c r="U88" i="16"/>
  <c r="T88" i="16"/>
  <c r="S88" i="16"/>
  <c r="R88" i="16"/>
  <c r="Q88" i="16"/>
  <c r="P88" i="16"/>
  <c r="E88" i="16"/>
  <c r="V75" i="16"/>
  <c r="O75" i="16"/>
  <c r="N75" i="16"/>
  <c r="M75" i="16"/>
  <c r="L75" i="16"/>
  <c r="K75" i="16"/>
  <c r="J75" i="16"/>
  <c r="I75" i="16"/>
  <c r="H75" i="16"/>
  <c r="G75" i="16"/>
  <c r="F75" i="16"/>
  <c r="C75" i="16"/>
  <c r="B75" i="16"/>
  <c r="R74" i="16"/>
  <c r="O74" i="16"/>
  <c r="N74" i="16"/>
  <c r="M74" i="16"/>
  <c r="S74" i="16" s="1"/>
  <c r="L74" i="16"/>
  <c r="K74" i="16"/>
  <c r="J74" i="16"/>
  <c r="I74" i="16"/>
  <c r="H74" i="16"/>
  <c r="P74" i="16" s="1"/>
  <c r="G74" i="16"/>
  <c r="F74" i="16"/>
  <c r="C74" i="16"/>
  <c r="B74" i="16"/>
  <c r="E74" i="16" s="1"/>
  <c r="S73" i="16"/>
  <c r="O73" i="16"/>
  <c r="N73" i="16"/>
  <c r="M73" i="16"/>
  <c r="L73" i="16"/>
  <c r="K73" i="16"/>
  <c r="J73" i="16"/>
  <c r="I73" i="16"/>
  <c r="Q73" i="16" s="1"/>
  <c r="H73" i="16"/>
  <c r="P73" i="16" s="1"/>
  <c r="G73" i="16"/>
  <c r="F73" i="16"/>
  <c r="C73" i="16"/>
  <c r="B73" i="16"/>
  <c r="T72" i="16"/>
  <c r="S72" i="16"/>
  <c r="R72" i="16"/>
  <c r="Q72" i="16"/>
  <c r="P72" i="16"/>
  <c r="E72" i="16"/>
  <c r="U72" i="16" s="1"/>
  <c r="U71" i="16"/>
  <c r="S71" i="16"/>
  <c r="R71" i="16"/>
  <c r="Q71" i="16"/>
  <c r="P71" i="16"/>
  <c r="E71" i="16"/>
  <c r="V69" i="16"/>
  <c r="O69" i="16"/>
  <c r="N69" i="16"/>
  <c r="M69" i="16"/>
  <c r="L69" i="16"/>
  <c r="K69" i="16"/>
  <c r="J69" i="16"/>
  <c r="I69" i="16"/>
  <c r="H69" i="16"/>
  <c r="G69" i="16"/>
  <c r="F69" i="16"/>
  <c r="C69" i="16"/>
  <c r="B69" i="16"/>
  <c r="O68" i="16"/>
  <c r="N68" i="16"/>
  <c r="M68" i="16"/>
  <c r="L68" i="16"/>
  <c r="R68" i="16" s="1"/>
  <c r="K68" i="16"/>
  <c r="J68" i="16"/>
  <c r="I68" i="16"/>
  <c r="H68" i="16"/>
  <c r="G68" i="16"/>
  <c r="F68" i="16"/>
  <c r="C68" i="16"/>
  <c r="B68" i="16"/>
  <c r="E68" i="16" s="1"/>
  <c r="U67" i="16"/>
  <c r="T67" i="16"/>
  <c r="S67" i="16"/>
  <c r="R67" i="16"/>
  <c r="Q67" i="16"/>
  <c r="P67" i="16"/>
  <c r="E67" i="16"/>
  <c r="T66" i="16"/>
  <c r="S66" i="16"/>
  <c r="R66" i="16"/>
  <c r="Q66" i="16"/>
  <c r="P66" i="16"/>
  <c r="E66" i="16"/>
  <c r="U66" i="16" s="1"/>
  <c r="S65" i="16"/>
  <c r="R65" i="16"/>
  <c r="Q65" i="16"/>
  <c r="P65" i="16"/>
  <c r="E65" i="16"/>
  <c r="U65" i="16" s="1"/>
  <c r="S64" i="16"/>
  <c r="R64" i="16"/>
  <c r="Q64" i="16"/>
  <c r="P64" i="16"/>
  <c r="E64" i="16"/>
  <c r="T64" i="16" s="1"/>
  <c r="T63" i="16"/>
  <c r="S63" i="16"/>
  <c r="R63" i="16"/>
  <c r="Q63" i="16"/>
  <c r="P63" i="16"/>
  <c r="E63" i="16"/>
  <c r="U63" i="16" s="1"/>
  <c r="R61" i="16"/>
  <c r="O61" i="16"/>
  <c r="N61" i="16"/>
  <c r="M61" i="16"/>
  <c r="S61" i="16" s="1"/>
  <c r="L61" i="16"/>
  <c r="K61" i="16"/>
  <c r="J61" i="16"/>
  <c r="I61" i="16"/>
  <c r="H61" i="16"/>
  <c r="C61" i="16"/>
  <c r="B61" i="16"/>
  <c r="E61" i="16" s="1"/>
  <c r="S60" i="16"/>
  <c r="R60" i="16"/>
  <c r="Q60" i="16"/>
  <c r="P60" i="16"/>
  <c r="E60" i="16"/>
  <c r="U60" i="16" s="1"/>
  <c r="S59" i="16"/>
  <c r="R59" i="16"/>
  <c r="Q59" i="16"/>
  <c r="P59" i="16"/>
  <c r="E59" i="16"/>
  <c r="T59" i="16" s="1"/>
  <c r="U58" i="16"/>
  <c r="T58" i="16"/>
  <c r="S58" i="16"/>
  <c r="R58" i="16"/>
  <c r="Q58" i="16"/>
  <c r="P58" i="16"/>
  <c r="E58" i="16"/>
  <c r="S57" i="16"/>
  <c r="R57" i="16"/>
  <c r="Q57" i="16"/>
  <c r="P57" i="16"/>
  <c r="E57" i="16"/>
  <c r="U57" i="16" s="1"/>
  <c r="O55" i="16"/>
  <c r="N55" i="16"/>
  <c r="M55" i="16"/>
  <c r="S55" i="16" s="1"/>
  <c r="L55" i="16"/>
  <c r="R55" i="16" s="1"/>
  <c r="K55" i="16"/>
  <c r="J55" i="16"/>
  <c r="I55" i="16"/>
  <c r="H55" i="16"/>
  <c r="G55" i="16"/>
  <c r="F55" i="16"/>
  <c r="C55" i="16"/>
  <c r="B55" i="16"/>
  <c r="T54" i="16"/>
  <c r="S54" i="16"/>
  <c r="R54" i="16"/>
  <c r="Q54" i="16"/>
  <c r="P54" i="16"/>
  <c r="E54" i="16"/>
  <c r="U54" i="16" s="1"/>
  <c r="S53" i="16"/>
  <c r="R53" i="16"/>
  <c r="Q53" i="16"/>
  <c r="P53" i="16"/>
  <c r="E53" i="16"/>
  <c r="U53" i="16" s="1"/>
  <c r="S52" i="16"/>
  <c r="R52" i="16"/>
  <c r="Q52" i="16"/>
  <c r="P52" i="16"/>
  <c r="E52" i="16"/>
  <c r="T52" i="16" s="1"/>
  <c r="U51" i="16"/>
  <c r="T51" i="16"/>
  <c r="S51" i="16"/>
  <c r="R51" i="16"/>
  <c r="Q51" i="16"/>
  <c r="P51" i="16"/>
  <c r="E51" i="16"/>
  <c r="S50" i="16"/>
  <c r="R50" i="16"/>
  <c r="Q50" i="16"/>
  <c r="P50" i="16"/>
  <c r="E50" i="16"/>
  <c r="T50" i="16" s="1"/>
  <c r="S49" i="16"/>
  <c r="R49" i="16"/>
  <c r="Q49" i="16"/>
  <c r="P49" i="16"/>
  <c r="E49" i="16"/>
  <c r="U49" i="16" s="1"/>
  <c r="U48" i="16"/>
  <c r="S48" i="16"/>
  <c r="R48" i="16"/>
  <c r="Q48" i="16"/>
  <c r="P48" i="16"/>
  <c r="E48" i="16"/>
  <c r="T48" i="16" s="1"/>
  <c r="U47" i="16"/>
  <c r="T47" i="16"/>
  <c r="S47" i="16"/>
  <c r="R47" i="16"/>
  <c r="Q47" i="16"/>
  <c r="P47" i="16"/>
  <c r="E47" i="16"/>
  <c r="S46" i="16"/>
  <c r="R46" i="16"/>
  <c r="Q46" i="16"/>
  <c r="P46" i="16"/>
  <c r="E46" i="16"/>
  <c r="U46" i="16" s="1"/>
  <c r="S45" i="16"/>
  <c r="R45" i="16"/>
  <c r="Q45" i="16"/>
  <c r="P45" i="16"/>
  <c r="E45" i="16"/>
  <c r="U45" i="16" s="1"/>
  <c r="U44" i="16"/>
  <c r="S44" i="16"/>
  <c r="R44" i="16"/>
  <c r="Q44" i="16"/>
  <c r="P44" i="16"/>
  <c r="E44" i="16"/>
  <c r="T44" i="16" s="1"/>
  <c r="V42" i="16"/>
  <c r="O42" i="16"/>
  <c r="N42" i="16"/>
  <c r="M42" i="16"/>
  <c r="S42" i="16" s="1"/>
  <c r="L42" i="16"/>
  <c r="R42" i="16" s="1"/>
  <c r="K42" i="16"/>
  <c r="J42" i="16"/>
  <c r="I42" i="16"/>
  <c r="H42" i="16"/>
  <c r="G42" i="16"/>
  <c r="F42" i="16"/>
  <c r="E42" i="16"/>
  <c r="C42" i="16"/>
  <c r="B42" i="16"/>
  <c r="S41" i="16"/>
  <c r="R41" i="16"/>
  <c r="Q41" i="16"/>
  <c r="P41" i="16"/>
  <c r="E41" i="16"/>
  <c r="U41" i="16" s="1"/>
  <c r="U40" i="16"/>
  <c r="S40" i="16"/>
  <c r="R40" i="16"/>
  <c r="Q40" i="16"/>
  <c r="P40" i="16"/>
  <c r="E40" i="16"/>
  <c r="T40" i="16" s="1"/>
  <c r="T39" i="16"/>
  <c r="S39" i="16"/>
  <c r="R39" i="16"/>
  <c r="Q39" i="16"/>
  <c r="P39" i="16"/>
  <c r="E39" i="16"/>
  <c r="U39" i="16" s="1"/>
  <c r="U38" i="16"/>
  <c r="S38" i="16"/>
  <c r="R38" i="16"/>
  <c r="Q38" i="16"/>
  <c r="P38" i="16"/>
  <c r="E38" i="16"/>
  <c r="T37" i="16"/>
  <c r="S37" i="16"/>
  <c r="R37" i="16"/>
  <c r="Q37" i="16"/>
  <c r="P37" i="16"/>
  <c r="E37" i="16"/>
  <c r="O35" i="16"/>
  <c r="S35" i="16" s="1"/>
  <c r="N35" i="16"/>
  <c r="M35" i="16"/>
  <c r="L35" i="16"/>
  <c r="R35" i="16" s="1"/>
  <c r="K35" i="16"/>
  <c r="J35" i="16"/>
  <c r="I35" i="16"/>
  <c r="Q35" i="16" s="1"/>
  <c r="H35" i="16"/>
  <c r="G35" i="16"/>
  <c r="F35" i="16"/>
  <c r="C35" i="16"/>
  <c r="B35" i="16"/>
  <c r="T34" i="16"/>
  <c r="S34" i="16"/>
  <c r="R34" i="16"/>
  <c r="Q34" i="16"/>
  <c r="P34" i="16"/>
  <c r="E34" i="16"/>
  <c r="U34" i="16" s="1"/>
  <c r="O32" i="16"/>
  <c r="N32" i="16"/>
  <c r="M32" i="16"/>
  <c r="S32" i="16" s="1"/>
  <c r="L32" i="16"/>
  <c r="R32" i="16" s="1"/>
  <c r="K32" i="16"/>
  <c r="J32" i="16"/>
  <c r="I32" i="16"/>
  <c r="H32" i="16"/>
  <c r="G32" i="16"/>
  <c r="F32" i="16"/>
  <c r="C32" i="16"/>
  <c r="B32" i="16"/>
  <c r="T31" i="16"/>
  <c r="S31" i="16"/>
  <c r="R31" i="16"/>
  <c r="Q31" i="16"/>
  <c r="P31" i="16"/>
  <c r="E31" i="16"/>
  <c r="U31" i="16" s="1"/>
  <c r="U30" i="16"/>
  <c r="S30" i="16"/>
  <c r="R30" i="16"/>
  <c r="Q30" i="16"/>
  <c r="P30" i="16"/>
  <c r="E30" i="16"/>
  <c r="T30" i="16" s="1"/>
  <c r="S29" i="16"/>
  <c r="R29" i="16"/>
  <c r="Q29" i="16"/>
  <c r="P29" i="16"/>
  <c r="E29" i="16"/>
  <c r="U29" i="16" s="1"/>
  <c r="S28" i="16"/>
  <c r="R28" i="16"/>
  <c r="Q28" i="16"/>
  <c r="P28" i="16"/>
  <c r="E28" i="16"/>
  <c r="O26" i="16"/>
  <c r="N26" i="16"/>
  <c r="M26" i="16"/>
  <c r="S26" i="16" s="1"/>
  <c r="L26" i="16"/>
  <c r="R26" i="16" s="1"/>
  <c r="K26" i="16"/>
  <c r="J26" i="16"/>
  <c r="I26" i="16"/>
  <c r="H26" i="16"/>
  <c r="G26" i="16"/>
  <c r="F26" i="16"/>
  <c r="C26" i="16"/>
  <c r="E26" i="16" s="1"/>
  <c r="B26" i="16"/>
  <c r="S25" i="16"/>
  <c r="R25" i="16"/>
  <c r="Q25" i="16"/>
  <c r="P25" i="16"/>
  <c r="E25" i="16"/>
  <c r="U25" i="16" s="1"/>
  <c r="S24" i="16"/>
  <c r="R24" i="16"/>
  <c r="Q24" i="16"/>
  <c r="P24" i="16"/>
  <c r="E24" i="16"/>
  <c r="U24" i="16" s="1"/>
  <c r="U23" i="16"/>
  <c r="S23" i="16"/>
  <c r="R23" i="16"/>
  <c r="Q23" i="16"/>
  <c r="P23" i="16"/>
  <c r="E23" i="16"/>
  <c r="T23" i="16" s="1"/>
  <c r="U22" i="16"/>
  <c r="T22" i="16"/>
  <c r="S22" i="16"/>
  <c r="R22" i="16"/>
  <c r="Q22" i="16"/>
  <c r="P22" i="16"/>
  <c r="E22" i="16"/>
  <c r="S21" i="16"/>
  <c r="R21" i="16"/>
  <c r="Q21" i="16"/>
  <c r="P21" i="16"/>
  <c r="E21" i="16"/>
  <c r="T21" i="16" s="1"/>
  <c r="T20" i="16"/>
  <c r="S20" i="16"/>
  <c r="R20" i="16"/>
  <c r="Q20" i="16"/>
  <c r="P20" i="16"/>
  <c r="E20" i="16"/>
  <c r="U20" i="16" s="1"/>
  <c r="U19" i="16"/>
  <c r="S19" i="16"/>
  <c r="R19" i="16"/>
  <c r="Q19" i="16"/>
  <c r="P19" i="16"/>
  <c r="E19" i="16"/>
  <c r="T19" i="16" s="1"/>
  <c r="S17" i="16"/>
  <c r="O17" i="16"/>
  <c r="N17" i="16"/>
  <c r="R17" i="16" s="1"/>
  <c r="M17" i="16"/>
  <c r="L17" i="16"/>
  <c r="K17" i="16"/>
  <c r="J17" i="16"/>
  <c r="I17" i="16"/>
  <c r="H17" i="16"/>
  <c r="P17" i="16" s="1"/>
  <c r="G17" i="16"/>
  <c r="F17" i="16"/>
  <c r="C17" i="16"/>
  <c r="B17" i="16"/>
  <c r="E17" i="16" s="1"/>
  <c r="U16" i="16"/>
  <c r="S16" i="16"/>
  <c r="R16" i="16"/>
  <c r="Q16" i="16"/>
  <c r="P16" i="16"/>
  <c r="E16" i="16"/>
  <c r="T16" i="16" s="1"/>
  <c r="U15" i="16"/>
  <c r="T15" i="16"/>
  <c r="S15" i="16"/>
  <c r="R15" i="16"/>
  <c r="Q15" i="16"/>
  <c r="P15" i="16"/>
  <c r="E15" i="16"/>
  <c r="T14" i="16"/>
  <c r="S14" i="16"/>
  <c r="R14" i="16"/>
  <c r="Q14" i="16"/>
  <c r="P14" i="16"/>
  <c r="E14" i="16"/>
  <c r="U14" i="16" s="1"/>
  <c r="S13" i="16"/>
  <c r="R13" i="16"/>
  <c r="Q13" i="16"/>
  <c r="P13" i="16"/>
  <c r="E13" i="16"/>
  <c r="U13" i="16" s="1"/>
  <c r="U12" i="16"/>
  <c r="S12" i="16"/>
  <c r="R12" i="16"/>
  <c r="Q12" i="16"/>
  <c r="P12" i="16"/>
  <c r="E12" i="16"/>
  <c r="T12" i="16" s="1"/>
  <c r="U11" i="16"/>
  <c r="T11" i="16"/>
  <c r="S11" i="16"/>
  <c r="R11" i="16"/>
  <c r="Q11" i="16"/>
  <c r="P11" i="16"/>
  <c r="E11" i="16"/>
  <c r="U10" i="16"/>
  <c r="S10" i="16"/>
  <c r="R10" i="16"/>
  <c r="Q10" i="16"/>
  <c r="P10" i="16"/>
  <c r="E10" i="16"/>
  <c r="T10" i="16" s="1"/>
  <c r="S9" i="16"/>
  <c r="R9" i="16"/>
  <c r="Q9" i="16"/>
  <c r="P9" i="16"/>
  <c r="E9" i="16"/>
  <c r="U96" i="15"/>
  <c r="S96" i="15"/>
  <c r="R96" i="15"/>
  <c r="Q96" i="15"/>
  <c r="P96" i="15"/>
  <c r="E96" i="15"/>
  <c r="T96" i="15" s="1"/>
  <c r="U95" i="15"/>
  <c r="T95" i="15"/>
  <c r="S95" i="15"/>
  <c r="R95" i="15"/>
  <c r="Q95" i="15"/>
  <c r="P95" i="15"/>
  <c r="E95" i="15"/>
  <c r="T94" i="15"/>
  <c r="S94" i="15"/>
  <c r="R94" i="15"/>
  <c r="Q94" i="15"/>
  <c r="P94" i="15"/>
  <c r="E94" i="15"/>
  <c r="U94" i="15" s="1"/>
  <c r="S93" i="15"/>
  <c r="R93" i="15"/>
  <c r="Q93" i="15"/>
  <c r="P93" i="15"/>
  <c r="E93" i="15"/>
  <c r="U93" i="15" s="1"/>
  <c r="S92" i="15"/>
  <c r="R92" i="15"/>
  <c r="Q92" i="15"/>
  <c r="P92" i="15"/>
  <c r="E92" i="15"/>
  <c r="T92" i="15" s="1"/>
  <c r="U91" i="15"/>
  <c r="T91" i="15"/>
  <c r="S91" i="15"/>
  <c r="R91" i="15"/>
  <c r="Q91" i="15"/>
  <c r="P91" i="15"/>
  <c r="E91" i="15"/>
  <c r="U90" i="15"/>
  <c r="S90" i="15"/>
  <c r="R90" i="15"/>
  <c r="Q90" i="15"/>
  <c r="P90" i="15"/>
  <c r="E90" i="15"/>
  <c r="T90" i="15" s="1"/>
  <c r="T89" i="15"/>
  <c r="S89" i="15"/>
  <c r="R89" i="15"/>
  <c r="Q89" i="15"/>
  <c r="P89" i="15"/>
  <c r="E89" i="15"/>
  <c r="U89" i="15" s="1"/>
  <c r="U88" i="15"/>
  <c r="S88" i="15"/>
  <c r="R88" i="15"/>
  <c r="Q88" i="15"/>
  <c r="Q87" i="15" s="1"/>
  <c r="P88" i="15"/>
  <c r="E88" i="15"/>
  <c r="T88" i="15" s="1"/>
  <c r="S75" i="15"/>
  <c r="O75" i="15"/>
  <c r="N75" i="15"/>
  <c r="M75" i="15"/>
  <c r="L75" i="15"/>
  <c r="K75" i="15"/>
  <c r="J75" i="15"/>
  <c r="I75" i="15"/>
  <c r="H75" i="15"/>
  <c r="G75" i="15"/>
  <c r="F75" i="15"/>
  <c r="C75" i="15"/>
  <c r="B75" i="15"/>
  <c r="O74" i="15"/>
  <c r="S74" i="15" s="1"/>
  <c r="N74" i="15"/>
  <c r="M74" i="15"/>
  <c r="L74" i="15"/>
  <c r="R74" i="15" s="1"/>
  <c r="K74" i="15"/>
  <c r="J74" i="15"/>
  <c r="I74" i="15"/>
  <c r="Q74" i="15" s="1"/>
  <c r="H74" i="15"/>
  <c r="P74" i="15" s="1"/>
  <c r="G74" i="15"/>
  <c r="F74" i="15"/>
  <c r="C74" i="15"/>
  <c r="B74" i="15"/>
  <c r="E74" i="15" s="1"/>
  <c r="R73" i="15"/>
  <c r="O73" i="15"/>
  <c r="N73" i="15"/>
  <c r="M73" i="15"/>
  <c r="S73" i="15" s="1"/>
  <c r="L73" i="15"/>
  <c r="K73" i="15"/>
  <c r="J73" i="15"/>
  <c r="I73" i="15"/>
  <c r="Q73" i="15" s="1"/>
  <c r="H73" i="15"/>
  <c r="P73" i="15" s="1"/>
  <c r="G73" i="15"/>
  <c r="F73" i="15"/>
  <c r="C73" i="15"/>
  <c r="E73" i="15" s="1"/>
  <c r="B73" i="15"/>
  <c r="U72" i="15"/>
  <c r="S72" i="15"/>
  <c r="R72" i="15"/>
  <c r="Q72" i="15"/>
  <c r="P72" i="15"/>
  <c r="E72" i="15"/>
  <c r="T72" i="15" s="1"/>
  <c r="T71" i="15"/>
  <c r="S71" i="15"/>
  <c r="R71" i="15"/>
  <c r="Q71" i="15"/>
  <c r="P71" i="15"/>
  <c r="E71" i="15"/>
  <c r="O69" i="15"/>
  <c r="N69" i="15"/>
  <c r="M69" i="15"/>
  <c r="L69" i="15"/>
  <c r="K69" i="15"/>
  <c r="J69" i="15"/>
  <c r="I69" i="15"/>
  <c r="H69" i="15"/>
  <c r="G69" i="15"/>
  <c r="F69" i="15"/>
  <c r="C69" i="15"/>
  <c r="B69" i="15"/>
  <c r="O68" i="15"/>
  <c r="N68" i="15"/>
  <c r="M68" i="15"/>
  <c r="S68" i="15" s="1"/>
  <c r="L68" i="15"/>
  <c r="R68" i="15" s="1"/>
  <c r="K68" i="15"/>
  <c r="J68" i="15"/>
  <c r="I68" i="15"/>
  <c r="H68" i="15"/>
  <c r="G68" i="15"/>
  <c r="F68" i="15"/>
  <c r="C68" i="15"/>
  <c r="E68" i="15" s="1"/>
  <c r="B68" i="15"/>
  <c r="S67" i="15"/>
  <c r="R67" i="15"/>
  <c r="Q67" i="15"/>
  <c r="P67" i="15"/>
  <c r="E67" i="15"/>
  <c r="S66" i="15"/>
  <c r="R66" i="15"/>
  <c r="Q66" i="15"/>
  <c r="P66" i="15"/>
  <c r="E66" i="15"/>
  <c r="U66" i="15" s="1"/>
  <c r="S65" i="15"/>
  <c r="R65" i="15"/>
  <c r="Q65" i="15"/>
  <c r="P65" i="15"/>
  <c r="E65" i="15"/>
  <c r="T65" i="15" s="1"/>
  <c r="S64" i="15"/>
  <c r="R64" i="15"/>
  <c r="Q64" i="15"/>
  <c r="P64" i="15"/>
  <c r="E64" i="15"/>
  <c r="U64" i="15" s="1"/>
  <c r="T63" i="15"/>
  <c r="S63" i="15"/>
  <c r="R63" i="15"/>
  <c r="Q63" i="15"/>
  <c r="P63" i="15"/>
  <c r="E63" i="15"/>
  <c r="U63" i="15" s="1"/>
  <c r="S61" i="15"/>
  <c r="O61" i="15"/>
  <c r="N61" i="15"/>
  <c r="M61" i="15"/>
  <c r="L61" i="15"/>
  <c r="R61" i="15" s="1"/>
  <c r="K61" i="15"/>
  <c r="J61" i="15"/>
  <c r="I61" i="15"/>
  <c r="H61" i="15"/>
  <c r="C61" i="15"/>
  <c r="B61" i="15"/>
  <c r="E61" i="15" s="1"/>
  <c r="T60" i="15"/>
  <c r="S60" i="15"/>
  <c r="R60" i="15"/>
  <c r="Q60" i="15"/>
  <c r="P60" i="15"/>
  <c r="E60" i="15"/>
  <c r="U60" i="15" s="1"/>
  <c r="U59" i="15"/>
  <c r="S59" i="15"/>
  <c r="R59" i="15"/>
  <c r="Q59" i="15"/>
  <c r="P59" i="15"/>
  <c r="E59" i="15"/>
  <c r="T59" i="15" s="1"/>
  <c r="T58" i="15"/>
  <c r="S58" i="15"/>
  <c r="R58" i="15"/>
  <c r="Q58" i="15"/>
  <c r="P58" i="15"/>
  <c r="E58" i="15"/>
  <c r="U58" i="15" s="1"/>
  <c r="S57" i="15"/>
  <c r="R57" i="15"/>
  <c r="Q57" i="15"/>
  <c r="P57" i="15"/>
  <c r="E57" i="15"/>
  <c r="U57" i="15" s="1"/>
  <c r="O55" i="15"/>
  <c r="N55" i="15"/>
  <c r="M55" i="15"/>
  <c r="S55" i="15" s="1"/>
  <c r="L55" i="15"/>
  <c r="R55" i="15" s="1"/>
  <c r="K55" i="15"/>
  <c r="J55" i="15"/>
  <c r="I55" i="15"/>
  <c r="Q55" i="15" s="1"/>
  <c r="H55" i="15"/>
  <c r="G55" i="15"/>
  <c r="F55" i="15"/>
  <c r="C55" i="15"/>
  <c r="B55" i="15"/>
  <c r="T54" i="15"/>
  <c r="S54" i="15"/>
  <c r="R54" i="15"/>
  <c r="Q54" i="15"/>
  <c r="P54" i="15"/>
  <c r="E54" i="15"/>
  <c r="U54" i="15" s="1"/>
  <c r="U53" i="15"/>
  <c r="S53" i="15"/>
  <c r="R53" i="15"/>
  <c r="Q53" i="15"/>
  <c r="P53" i="15"/>
  <c r="E53" i="15"/>
  <c r="T53" i="15" s="1"/>
  <c r="S52" i="15"/>
  <c r="R52" i="15"/>
  <c r="Q52" i="15"/>
  <c r="P52" i="15"/>
  <c r="E52" i="15"/>
  <c r="T52" i="15" s="1"/>
  <c r="T51" i="15"/>
  <c r="S51" i="15"/>
  <c r="R51" i="15"/>
  <c r="Q51" i="15"/>
  <c r="P51" i="15"/>
  <c r="E51" i="15"/>
  <c r="U51" i="15" s="1"/>
  <c r="S50" i="15"/>
  <c r="R50" i="15"/>
  <c r="Q50" i="15"/>
  <c r="P50" i="15"/>
  <c r="E50" i="15"/>
  <c r="T50" i="15" s="1"/>
  <c r="U49" i="15"/>
  <c r="T49" i="15"/>
  <c r="S49" i="15"/>
  <c r="R49" i="15"/>
  <c r="Q49" i="15"/>
  <c r="P49" i="15"/>
  <c r="E49" i="15"/>
  <c r="S48" i="15"/>
  <c r="R48" i="15"/>
  <c r="Q48" i="15"/>
  <c r="P48" i="15"/>
  <c r="E48" i="15"/>
  <c r="U48" i="15" s="1"/>
  <c r="S47" i="15"/>
  <c r="R47" i="15"/>
  <c r="Q47" i="15"/>
  <c r="P47" i="15"/>
  <c r="E47" i="15"/>
  <c r="U47" i="15" s="1"/>
  <c r="T46" i="15"/>
  <c r="S46" i="15"/>
  <c r="R46" i="15"/>
  <c r="Q46" i="15"/>
  <c r="P46" i="15"/>
  <c r="E46" i="15"/>
  <c r="U46" i="15" s="1"/>
  <c r="U45" i="15"/>
  <c r="S45" i="15"/>
  <c r="R45" i="15"/>
  <c r="Q45" i="15"/>
  <c r="P45" i="15"/>
  <c r="E45" i="15"/>
  <c r="U44" i="15"/>
  <c r="S44" i="15"/>
  <c r="R44" i="15"/>
  <c r="Q44" i="15"/>
  <c r="P44" i="15"/>
  <c r="E44" i="15"/>
  <c r="T44" i="15" s="1"/>
  <c r="O42" i="15"/>
  <c r="N42" i="15"/>
  <c r="M42" i="15"/>
  <c r="S42" i="15" s="1"/>
  <c r="L42" i="15"/>
  <c r="R42" i="15" s="1"/>
  <c r="K42" i="15"/>
  <c r="J42" i="15"/>
  <c r="I42" i="15"/>
  <c r="H42" i="15"/>
  <c r="G42" i="15"/>
  <c r="F42" i="15"/>
  <c r="C42" i="15"/>
  <c r="B42" i="15"/>
  <c r="E42" i="15" s="1"/>
  <c r="U41" i="15"/>
  <c r="T41" i="15"/>
  <c r="S41" i="15"/>
  <c r="R41" i="15"/>
  <c r="Q41" i="15"/>
  <c r="P41" i="15"/>
  <c r="E41" i="15"/>
  <c r="T40" i="15"/>
  <c r="S40" i="15"/>
  <c r="R40" i="15"/>
  <c r="Q40" i="15"/>
  <c r="P40" i="15"/>
  <c r="E40" i="15"/>
  <c r="U40" i="15" s="1"/>
  <c r="U39" i="15"/>
  <c r="T39" i="15"/>
  <c r="S39" i="15"/>
  <c r="R39" i="15"/>
  <c r="Q39" i="15"/>
  <c r="P39" i="15"/>
  <c r="E39" i="15"/>
  <c r="S38" i="15"/>
  <c r="R38" i="15"/>
  <c r="Q38" i="15"/>
  <c r="P38" i="15"/>
  <c r="E38" i="15"/>
  <c r="S37" i="15"/>
  <c r="R37" i="15"/>
  <c r="Q37" i="15"/>
  <c r="U37" i="15" s="1"/>
  <c r="P37" i="15"/>
  <c r="T37" i="15" s="1"/>
  <c r="E37" i="15"/>
  <c r="S35" i="15"/>
  <c r="R35" i="15"/>
  <c r="O35" i="15"/>
  <c r="N35" i="15"/>
  <c r="M35" i="15"/>
  <c r="L35" i="15"/>
  <c r="K35" i="15"/>
  <c r="J35" i="15"/>
  <c r="I35" i="15"/>
  <c r="H35" i="15"/>
  <c r="P35" i="15" s="1"/>
  <c r="G35" i="15"/>
  <c r="F35" i="15"/>
  <c r="C35" i="15"/>
  <c r="B35" i="15"/>
  <c r="E35" i="15" s="1"/>
  <c r="S34" i="15"/>
  <c r="R34" i="15"/>
  <c r="Q34" i="15"/>
  <c r="U34" i="15" s="1"/>
  <c r="P34" i="15"/>
  <c r="T34" i="15" s="1"/>
  <c r="E34" i="15"/>
  <c r="S32" i="15"/>
  <c r="O32" i="15"/>
  <c r="N32" i="15"/>
  <c r="M32" i="15"/>
  <c r="L32" i="15"/>
  <c r="R32" i="15" s="1"/>
  <c r="K32" i="15"/>
  <c r="J32" i="15"/>
  <c r="I32" i="15"/>
  <c r="H32" i="15"/>
  <c r="G32" i="15"/>
  <c r="F32" i="15"/>
  <c r="C32" i="15"/>
  <c r="B32" i="15"/>
  <c r="E32" i="15" s="1"/>
  <c r="U31" i="15"/>
  <c r="T31" i="15"/>
  <c r="S31" i="15"/>
  <c r="R31" i="15"/>
  <c r="Q31" i="15"/>
  <c r="P31" i="15"/>
  <c r="E31" i="15"/>
  <c r="U30" i="15"/>
  <c r="S30" i="15"/>
  <c r="R30" i="15"/>
  <c r="Q30" i="15"/>
  <c r="P30" i="15"/>
  <c r="E30" i="15"/>
  <c r="T30" i="15" s="1"/>
  <c r="S29" i="15"/>
  <c r="R29" i="15"/>
  <c r="Q29" i="15"/>
  <c r="P29" i="15"/>
  <c r="E29" i="15"/>
  <c r="U29" i="15" s="1"/>
  <c r="U28" i="15"/>
  <c r="S28" i="15"/>
  <c r="R28" i="15"/>
  <c r="Q28" i="15"/>
  <c r="P28" i="15"/>
  <c r="E28" i="15"/>
  <c r="T28" i="15" s="1"/>
  <c r="O26" i="15"/>
  <c r="N26" i="15"/>
  <c r="M26" i="15"/>
  <c r="S26" i="15" s="1"/>
  <c r="L26" i="15"/>
  <c r="R26" i="15" s="1"/>
  <c r="K26" i="15"/>
  <c r="J26" i="15"/>
  <c r="I26" i="15"/>
  <c r="H26" i="15"/>
  <c r="G26" i="15"/>
  <c r="F26" i="15"/>
  <c r="C26" i="15"/>
  <c r="B26" i="15"/>
  <c r="E26" i="15" s="1"/>
  <c r="S25" i="15"/>
  <c r="R25" i="15"/>
  <c r="Q25" i="15"/>
  <c r="P25" i="15"/>
  <c r="E25" i="15"/>
  <c r="U24" i="15"/>
  <c r="T24" i="15"/>
  <c r="S24" i="15"/>
  <c r="R24" i="15"/>
  <c r="Q24" i="15"/>
  <c r="P24" i="15"/>
  <c r="E24" i="15"/>
  <c r="U23" i="15"/>
  <c r="S23" i="15"/>
  <c r="R23" i="15"/>
  <c r="Q23" i="15"/>
  <c r="P23" i="15"/>
  <c r="E23" i="15"/>
  <c r="T23" i="15" s="1"/>
  <c r="T22" i="15"/>
  <c r="S22" i="15"/>
  <c r="R22" i="15"/>
  <c r="Q22" i="15"/>
  <c r="P22" i="15"/>
  <c r="E22" i="15"/>
  <c r="U22" i="15" s="1"/>
  <c r="U21" i="15"/>
  <c r="S21" i="15"/>
  <c r="R21" i="15"/>
  <c r="Q21" i="15"/>
  <c r="P21" i="15"/>
  <c r="E21" i="15"/>
  <c r="T21" i="15" s="1"/>
  <c r="U20" i="15"/>
  <c r="T20" i="15"/>
  <c r="S20" i="15"/>
  <c r="R20" i="15"/>
  <c r="Q20" i="15"/>
  <c r="P20" i="15"/>
  <c r="E20" i="15"/>
  <c r="T19" i="15"/>
  <c r="S19" i="15"/>
  <c r="R19" i="15"/>
  <c r="Q19" i="15"/>
  <c r="P19" i="15"/>
  <c r="E19" i="15"/>
  <c r="U19" i="15" s="1"/>
  <c r="R17" i="15"/>
  <c r="O17" i="15"/>
  <c r="N17" i="15"/>
  <c r="M17" i="15"/>
  <c r="S17" i="15" s="1"/>
  <c r="L17" i="15"/>
  <c r="K17" i="15"/>
  <c r="J17" i="15"/>
  <c r="I17" i="15"/>
  <c r="H17" i="15"/>
  <c r="P17" i="15" s="1"/>
  <c r="G17" i="15"/>
  <c r="F17" i="15"/>
  <c r="E17" i="15"/>
  <c r="C17" i="15"/>
  <c r="B17" i="15"/>
  <c r="U16" i="15"/>
  <c r="T16" i="15"/>
  <c r="S16" i="15"/>
  <c r="R16" i="15"/>
  <c r="Q16" i="15"/>
  <c r="P16" i="15"/>
  <c r="E16" i="15"/>
  <c r="T15" i="15"/>
  <c r="S15" i="15"/>
  <c r="R15" i="15"/>
  <c r="Q15" i="15"/>
  <c r="P15" i="15"/>
  <c r="E15" i="15"/>
  <c r="U15" i="15" s="1"/>
  <c r="U14" i="15"/>
  <c r="S14" i="15"/>
  <c r="R14" i="15"/>
  <c r="Q14" i="15"/>
  <c r="P14" i="15"/>
  <c r="E14" i="15"/>
  <c r="T14" i="15" s="1"/>
  <c r="U13" i="15"/>
  <c r="S13" i="15"/>
  <c r="R13" i="15"/>
  <c r="Q13" i="15"/>
  <c r="P13" i="15"/>
  <c r="E13" i="15"/>
  <c r="T13" i="15" s="1"/>
  <c r="U12" i="15"/>
  <c r="T12" i="15"/>
  <c r="S12" i="15"/>
  <c r="R12" i="15"/>
  <c r="Q12" i="15"/>
  <c r="P12" i="15"/>
  <c r="E12" i="15"/>
  <c r="T11" i="15"/>
  <c r="S11" i="15"/>
  <c r="R11" i="15"/>
  <c r="Q11" i="15"/>
  <c r="P11" i="15"/>
  <c r="E11" i="15"/>
  <c r="U11" i="15" s="1"/>
  <c r="U10" i="15"/>
  <c r="T10" i="15"/>
  <c r="S10" i="15"/>
  <c r="R10" i="15"/>
  <c r="Q10" i="15"/>
  <c r="P10" i="15"/>
  <c r="E10" i="15"/>
  <c r="U9" i="15"/>
  <c r="T9" i="15"/>
  <c r="S9" i="15"/>
  <c r="R9" i="15"/>
  <c r="Q9" i="15"/>
  <c r="P9" i="15"/>
  <c r="E9" i="15"/>
  <c r="U96" i="14"/>
  <c r="T96" i="14"/>
  <c r="S96" i="14"/>
  <c r="R96" i="14"/>
  <c r="Q96" i="14"/>
  <c r="P96" i="14"/>
  <c r="E96" i="14"/>
  <c r="T95" i="14"/>
  <c r="S95" i="14"/>
  <c r="R95" i="14"/>
  <c r="Q95" i="14"/>
  <c r="P95" i="14"/>
  <c r="E95" i="14"/>
  <c r="U95" i="14" s="1"/>
  <c r="U94" i="14"/>
  <c r="S94" i="14"/>
  <c r="R94" i="14"/>
  <c r="Q94" i="14"/>
  <c r="P94" i="14"/>
  <c r="E94" i="14"/>
  <c r="T94" i="14" s="1"/>
  <c r="S93" i="14"/>
  <c r="R93" i="14"/>
  <c r="Q93" i="14"/>
  <c r="P93" i="14"/>
  <c r="E93" i="14"/>
  <c r="U93" i="14" s="1"/>
  <c r="T92" i="14"/>
  <c r="S92" i="14"/>
  <c r="R92" i="14"/>
  <c r="Q92" i="14"/>
  <c r="P92" i="14"/>
  <c r="E92" i="14"/>
  <c r="U92" i="14" s="1"/>
  <c r="S91" i="14"/>
  <c r="R91" i="14"/>
  <c r="Q91" i="14"/>
  <c r="P91" i="14"/>
  <c r="E91" i="14"/>
  <c r="U90" i="14"/>
  <c r="T90" i="14"/>
  <c r="S90" i="14"/>
  <c r="R90" i="14"/>
  <c r="Q90" i="14"/>
  <c r="P90" i="14"/>
  <c r="E90" i="14"/>
  <c r="U89" i="14"/>
  <c r="T89" i="14"/>
  <c r="S89" i="14"/>
  <c r="R89" i="14"/>
  <c r="Q89" i="14"/>
  <c r="P89" i="14"/>
  <c r="E89" i="14"/>
  <c r="T88" i="14"/>
  <c r="S88" i="14"/>
  <c r="R88" i="14"/>
  <c r="Q88" i="14"/>
  <c r="P88" i="14"/>
  <c r="E88" i="14"/>
  <c r="U88" i="14" s="1"/>
  <c r="O75" i="14"/>
  <c r="N75" i="14"/>
  <c r="M75" i="14"/>
  <c r="L75" i="14"/>
  <c r="K75" i="14"/>
  <c r="J75" i="14"/>
  <c r="I75" i="14"/>
  <c r="H75" i="14"/>
  <c r="G75" i="14"/>
  <c r="F75" i="14"/>
  <c r="C75" i="14"/>
  <c r="B75" i="14"/>
  <c r="O74" i="14"/>
  <c r="S74" i="14" s="1"/>
  <c r="N74" i="14"/>
  <c r="R74" i="14" s="1"/>
  <c r="M74" i="14"/>
  <c r="L74" i="14"/>
  <c r="K74" i="14"/>
  <c r="J74" i="14"/>
  <c r="I74" i="14"/>
  <c r="Q74" i="14" s="1"/>
  <c r="H74" i="14"/>
  <c r="P74" i="14" s="1"/>
  <c r="G74" i="14"/>
  <c r="F74" i="14"/>
  <c r="C74" i="14"/>
  <c r="B74" i="14"/>
  <c r="E74" i="14" s="1"/>
  <c r="R73" i="14"/>
  <c r="O73" i="14"/>
  <c r="S73" i="14" s="1"/>
  <c r="N73" i="14"/>
  <c r="M73" i="14"/>
  <c r="L73" i="14"/>
  <c r="K73" i="14"/>
  <c r="J73" i="14"/>
  <c r="I73" i="14"/>
  <c r="Q73" i="14" s="1"/>
  <c r="H73" i="14"/>
  <c r="P73" i="14" s="1"/>
  <c r="G73" i="14"/>
  <c r="F73" i="14"/>
  <c r="C73" i="14"/>
  <c r="B73" i="14"/>
  <c r="E73" i="14" s="1"/>
  <c r="T72" i="14"/>
  <c r="S72" i="14"/>
  <c r="R72" i="14"/>
  <c r="Q72" i="14"/>
  <c r="P72" i="14"/>
  <c r="E72" i="14"/>
  <c r="U72" i="14" s="1"/>
  <c r="S71" i="14"/>
  <c r="R71" i="14"/>
  <c r="Q71" i="14"/>
  <c r="U71" i="14" s="1"/>
  <c r="P71" i="14"/>
  <c r="T71" i="14" s="1"/>
  <c r="E71" i="14"/>
  <c r="O69" i="14"/>
  <c r="N69" i="14"/>
  <c r="M69" i="14"/>
  <c r="L69" i="14"/>
  <c r="K69" i="14"/>
  <c r="J69" i="14"/>
  <c r="I69" i="14"/>
  <c r="H69" i="14"/>
  <c r="G69" i="14"/>
  <c r="F69" i="14"/>
  <c r="C69" i="14"/>
  <c r="B69" i="14"/>
  <c r="O68" i="14"/>
  <c r="N68" i="14"/>
  <c r="M68" i="14"/>
  <c r="S68" i="14" s="1"/>
  <c r="L68" i="14"/>
  <c r="R68" i="14" s="1"/>
  <c r="K68" i="14"/>
  <c r="Q68" i="14" s="1"/>
  <c r="J68" i="14"/>
  <c r="I68" i="14"/>
  <c r="H68" i="14"/>
  <c r="G68" i="14"/>
  <c r="F68" i="14"/>
  <c r="C68" i="14"/>
  <c r="B68" i="14"/>
  <c r="U67" i="14"/>
  <c r="S67" i="14"/>
  <c r="R67" i="14"/>
  <c r="Q67" i="14"/>
  <c r="P67" i="14"/>
  <c r="E67" i="14"/>
  <c r="T67" i="14" s="1"/>
  <c r="U66" i="14"/>
  <c r="T66" i="14"/>
  <c r="S66" i="14"/>
  <c r="R66" i="14"/>
  <c r="Q66" i="14"/>
  <c r="P66" i="14"/>
  <c r="E66" i="14"/>
  <c r="S65" i="14"/>
  <c r="R65" i="14"/>
  <c r="Q65" i="14"/>
  <c r="P65" i="14"/>
  <c r="E65" i="14"/>
  <c r="U65" i="14" s="1"/>
  <c r="S64" i="14"/>
  <c r="R64" i="14"/>
  <c r="Q64" i="14"/>
  <c r="P64" i="14"/>
  <c r="E64" i="14"/>
  <c r="S63" i="14"/>
  <c r="R63" i="14"/>
  <c r="Q63" i="14"/>
  <c r="P63" i="14"/>
  <c r="E63" i="14"/>
  <c r="O61" i="14"/>
  <c r="N61" i="14"/>
  <c r="M61" i="14"/>
  <c r="S61" i="14" s="1"/>
  <c r="L61" i="14"/>
  <c r="R61" i="14" s="1"/>
  <c r="K61" i="14"/>
  <c r="J61" i="14"/>
  <c r="I61" i="14"/>
  <c r="H61" i="14"/>
  <c r="C61" i="14"/>
  <c r="B61" i="14"/>
  <c r="E61" i="14" s="1"/>
  <c r="U60" i="14"/>
  <c r="S60" i="14"/>
  <c r="R60" i="14"/>
  <c r="Q60" i="14"/>
  <c r="P60" i="14"/>
  <c r="E60" i="14"/>
  <c r="T60" i="14" s="1"/>
  <c r="S59" i="14"/>
  <c r="R59" i="14"/>
  <c r="Q59" i="14"/>
  <c r="P59" i="14"/>
  <c r="E59" i="14"/>
  <c r="U59" i="14" s="1"/>
  <c r="S58" i="14"/>
  <c r="R58" i="14"/>
  <c r="Q58" i="14"/>
  <c r="P58" i="14"/>
  <c r="E58" i="14"/>
  <c r="U58" i="14" s="1"/>
  <c r="U57" i="14"/>
  <c r="T57" i="14"/>
  <c r="S57" i="14"/>
  <c r="R57" i="14"/>
  <c r="Q57" i="14"/>
  <c r="P57" i="14"/>
  <c r="E57" i="14"/>
  <c r="O55" i="14"/>
  <c r="N55" i="14"/>
  <c r="M55" i="14"/>
  <c r="S55" i="14" s="1"/>
  <c r="L55" i="14"/>
  <c r="R55" i="14" s="1"/>
  <c r="K55" i="14"/>
  <c r="J55" i="14"/>
  <c r="I55" i="14"/>
  <c r="H55" i="14"/>
  <c r="G55" i="14"/>
  <c r="F55" i="14"/>
  <c r="C55" i="14"/>
  <c r="B55" i="14"/>
  <c r="U54" i="14"/>
  <c r="T54" i="14"/>
  <c r="S54" i="14"/>
  <c r="R54" i="14"/>
  <c r="Q54" i="14"/>
  <c r="P54" i="14"/>
  <c r="E54" i="14"/>
  <c r="U53" i="14"/>
  <c r="T53" i="14"/>
  <c r="S53" i="14"/>
  <c r="R53" i="14"/>
  <c r="Q53" i="14"/>
  <c r="P53" i="14"/>
  <c r="E53" i="14"/>
  <c r="T52" i="14"/>
  <c r="S52" i="14"/>
  <c r="R52" i="14"/>
  <c r="Q52" i="14"/>
  <c r="P52" i="14"/>
  <c r="E52" i="14"/>
  <c r="U52" i="14" s="1"/>
  <c r="U51" i="14"/>
  <c r="S51" i="14"/>
  <c r="R51" i="14"/>
  <c r="Q51" i="14"/>
  <c r="P51" i="14"/>
  <c r="E51" i="14"/>
  <c r="T51" i="14" s="1"/>
  <c r="S50" i="14"/>
  <c r="R50" i="14"/>
  <c r="Q50" i="14"/>
  <c r="P50" i="14"/>
  <c r="E50" i="14"/>
  <c r="U50" i="14" s="1"/>
  <c r="S49" i="14"/>
  <c r="R49" i="14"/>
  <c r="Q49" i="14"/>
  <c r="P49" i="14"/>
  <c r="E49" i="14"/>
  <c r="U49" i="14" s="1"/>
  <c r="S48" i="14"/>
  <c r="R48" i="14"/>
  <c r="Q48" i="14"/>
  <c r="P48" i="14"/>
  <c r="E48" i="14"/>
  <c r="S47" i="14"/>
  <c r="R47" i="14"/>
  <c r="Q47" i="14"/>
  <c r="P47" i="14"/>
  <c r="E47" i="14"/>
  <c r="U47" i="14" s="1"/>
  <c r="U46" i="14"/>
  <c r="T46" i="14"/>
  <c r="S46" i="14"/>
  <c r="R46" i="14"/>
  <c r="Q46" i="14"/>
  <c r="P46" i="14"/>
  <c r="E46" i="14"/>
  <c r="T45" i="14"/>
  <c r="S45" i="14"/>
  <c r="R45" i="14"/>
  <c r="Q45" i="14"/>
  <c r="P45" i="14"/>
  <c r="E45" i="14"/>
  <c r="U45" i="14" s="1"/>
  <c r="S44" i="14"/>
  <c r="R44" i="14"/>
  <c r="Q44" i="14"/>
  <c r="P44" i="14"/>
  <c r="E44" i="14"/>
  <c r="U44" i="14" s="1"/>
  <c r="O42" i="14"/>
  <c r="N42" i="14"/>
  <c r="M42" i="14"/>
  <c r="S42" i="14" s="1"/>
  <c r="L42" i="14"/>
  <c r="K42" i="14"/>
  <c r="J42" i="14"/>
  <c r="I42" i="14"/>
  <c r="H42" i="14"/>
  <c r="G42" i="14"/>
  <c r="F42" i="14"/>
  <c r="C42" i="14"/>
  <c r="B42" i="14"/>
  <c r="S41" i="14"/>
  <c r="R41" i="14"/>
  <c r="Q41" i="14"/>
  <c r="P41" i="14"/>
  <c r="E41" i="14"/>
  <c r="U41" i="14" s="1"/>
  <c r="U40" i="14"/>
  <c r="S40" i="14"/>
  <c r="R40" i="14"/>
  <c r="Q40" i="14"/>
  <c r="P40" i="14"/>
  <c r="E40" i="14"/>
  <c r="T40" i="14" s="1"/>
  <c r="S39" i="14"/>
  <c r="R39" i="14"/>
  <c r="Q39" i="14"/>
  <c r="P39" i="14"/>
  <c r="E39" i="14"/>
  <c r="T39" i="14" s="1"/>
  <c r="T38" i="14"/>
  <c r="S38" i="14"/>
  <c r="R38" i="14"/>
  <c r="Q38" i="14"/>
  <c r="P38" i="14"/>
  <c r="E38" i="14"/>
  <c r="U38" i="14" s="1"/>
  <c r="U37" i="14"/>
  <c r="S37" i="14"/>
  <c r="R37" i="14"/>
  <c r="Q37" i="14"/>
  <c r="P37" i="14"/>
  <c r="E37" i="14"/>
  <c r="T37" i="14" s="1"/>
  <c r="S35" i="14"/>
  <c r="R35" i="14"/>
  <c r="O35" i="14"/>
  <c r="N35" i="14"/>
  <c r="M35" i="14"/>
  <c r="L35" i="14"/>
  <c r="K35" i="14"/>
  <c r="J35" i="14"/>
  <c r="I35" i="14"/>
  <c r="Q35" i="14" s="1"/>
  <c r="H35" i="14"/>
  <c r="P35" i="14" s="1"/>
  <c r="G35" i="14"/>
  <c r="F35" i="14"/>
  <c r="C35" i="14"/>
  <c r="B35" i="14"/>
  <c r="E35" i="14" s="1"/>
  <c r="U34" i="14"/>
  <c r="S34" i="14"/>
  <c r="R34" i="14"/>
  <c r="Q34" i="14"/>
  <c r="P34" i="14"/>
  <c r="E34" i="14"/>
  <c r="T34" i="14" s="1"/>
  <c r="O32" i="14"/>
  <c r="N32" i="14"/>
  <c r="M32" i="14"/>
  <c r="S32" i="14" s="1"/>
  <c r="L32" i="14"/>
  <c r="R32" i="14" s="1"/>
  <c r="K32" i="14"/>
  <c r="J32" i="14"/>
  <c r="I32" i="14"/>
  <c r="H32" i="14"/>
  <c r="G32" i="14"/>
  <c r="F32" i="14"/>
  <c r="C32" i="14"/>
  <c r="B32" i="14"/>
  <c r="E32" i="14" s="1"/>
  <c r="U31" i="14"/>
  <c r="S31" i="14"/>
  <c r="R31" i="14"/>
  <c r="Q31" i="14"/>
  <c r="P31" i="14"/>
  <c r="E31" i="14"/>
  <c r="T31" i="14" s="1"/>
  <c r="U30" i="14"/>
  <c r="T30" i="14"/>
  <c r="S30" i="14"/>
  <c r="R30" i="14"/>
  <c r="Q30" i="14"/>
  <c r="P30" i="14"/>
  <c r="E30" i="14"/>
  <c r="S29" i="14"/>
  <c r="R29" i="14"/>
  <c r="Q29" i="14"/>
  <c r="P29" i="14"/>
  <c r="E29" i="14"/>
  <c r="U29" i="14" s="1"/>
  <c r="S28" i="14"/>
  <c r="R28" i="14"/>
  <c r="Q28" i="14"/>
  <c r="P28" i="14"/>
  <c r="E28" i="14"/>
  <c r="U28" i="14" s="1"/>
  <c r="O26" i="14"/>
  <c r="N26" i="14"/>
  <c r="M26" i="14"/>
  <c r="S26" i="14" s="1"/>
  <c r="L26" i="14"/>
  <c r="R26" i="14" s="1"/>
  <c r="K26" i="14"/>
  <c r="J26" i="14"/>
  <c r="I26" i="14"/>
  <c r="Q26" i="14" s="1"/>
  <c r="H26" i="14"/>
  <c r="P26" i="14" s="1"/>
  <c r="G26" i="14"/>
  <c r="F26" i="14"/>
  <c r="C26" i="14"/>
  <c r="B26" i="14"/>
  <c r="S25" i="14"/>
  <c r="R25" i="14"/>
  <c r="Q25" i="14"/>
  <c r="P25" i="14"/>
  <c r="E25" i="14"/>
  <c r="S24" i="14"/>
  <c r="R24" i="14"/>
  <c r="Q24" i="14"/>
  <c r="P24" i="14"/>
  <c r="E24" i="14"/>
  <c r="U24" i="14" s="1"/>
  <c r="S23" i="14"/>
  <c r="R23" i="14"/>
  <c r="Q23" i="14"/>
  <c r="P23" i="14"/>
  <c r="E23" i="14"/>
  <c r="T23" i="14" s="1"/>
  <c r="U22" i="14"/>
  <c r="S22" i="14"/>
  <c r="R22" i="14"/>
  <c r="Q22" i="14"/>
  <c r="P22" i="14"/>
  <c r="T22" i="14" s="1"/>
  <c r="E22" i="14"/>
  <c r="S21" i="14"/>
  <c r="R21" i="14"/>
  <c r="Q21" i="14"/>
  <c r="P21" i="14"/>
  <c r="E21" i="14"/>
  <c r="U21" i="14" s="1"/>
  <c r="S20" i="14"/>
  <c r="R20" i="14"/>
  <c r="Q20" i="14"/>
  <c r="P20" i="14"/>
  <c r="E20" i="14"/>
  <c r="U20" i="14" s="1"/>
  <c r="S19" i="14"/>
  <c r="R19" i="14"/>
  <c r="Q19" i="14"/>
  <c r="P19" i="14"/>
  <c r="E19" i="14"/>
  <c r="O17" i="14"/>
  <c r="S17" i="14" s="1"/>
  <c r="N17" i="14"/>
  <c r="M17" i="14"/>
  <c r="L17" i="14"/>
  <c r="R17" i="14" s="1"/>
  <c r="K17" i="14"/>
  <c r="J17" i="14"/>
  <c r="I17" i="14"/>
  <c r="Q17" i="14" s="1"/>
  <c r="H17" i="14"/>
  <c r="P17" i="14" s="1"/>
  <c r="G17" i="14"/>
  <c r="F17" i="14"/>
  <c r="C17" i="14"/>
  <c r="B17" i="14"/>
  <c r="E17" i="14" s="1"/>
  <c r="U16" i="14"/>
  <c r="T16" i="14"/>
  <c r="S16" i="14"/>
  <c r="R16" i="14"/>
  <c r="Q16" i="14"/>
  <c r="P16" i="14"/>
  <c r="E16" i="14"/>
  <c r="U15" i="14"/>
  <c r="T15" i="14"/>
  <c r="S15" i="14"/>
  <c r="R15" i="14"/>
  <c r="Q15" i="14"/>
  <c r="P15" i="14"/>
  <c r="E15" i="14"/>
  <c r="T14" i="14"/>
  <c r="S14" i="14"/>
  <c r="R14" i="14"/>
  <c r="Q14" i="14"/>
  <c r="P14" i="14"/>
  <c r="E14" i="14"/>
  <c r="U14" i="14" s="1"/>
  <c r="T13" i="14"/>
  <c r="S13" i="14"/>
  <c r="R13" i="14"/>
  <c r="Q13" i="14"/>
  <c r="P13" i="14"/>
  <c r="E13" i="14"/>
  <c r="U13" i="14" s="1"/>
  <c r="S12" i="14"/>
  <c r="R12" i="14"/>
  <c r="Q12" i="14"/>
  <c r="P12" i="14"/>
  <c r="E12" i="14"/>
  <c r="T12" i="14" s="1"/>
  <c r="S11" i="14"/>
  <c r="R11" i="14"/>
  <c r="Q11" i="14"/>
  <c r="P11" i="14"/>
  <c r="E11" i="14"/>
  <c r="T11" i="14" s="1"/>
  <c r="T10" i="14"/>
  <c r="S10" i="14"/>
  <c r="R10" i="14"/>
  <c r="Q10" i="14"/>
  <c r="U10" i="14" s="1"/>
  <c r="P10" i="14"/>
  <c r="E10" i="14"/>
  <c r="U9" i="14"/>
  <c r="S9" i="14"/>
  <c r="R9" i="14"/>
  <c r="Q9" i="14"/>
  <c r="P9" i="14"/>
  <c r="E9" i="14"/>
  <c r="T96" i="13"/>
  <c r="S96" i="13"/>
  <c r="R96" i="13"/>
  <c r="Q96" i="13"/>
  <c r="P96" i="13"/>
  <c r="E96" i="13"/>
  <c r="U96" i="13" s="1"/>
  <c r="U95" i="13"/>
  <c r="T95" i="13"/>
  <c r="S95" i="13"/>
  <c r="R95" i="13"/>
  <c r="Q95" i="13"/>
  <c r="P95" i="13"/>
  <c r="E95" i="13"/>
  <c r="U94" i="13"/>
  <c r="T94" i="13"/>
  <c r="S94" i="13"/>
  <c r="R94" i="13"/>
  <c r="Q94" i="13"/>
  <c r="P94" i="13"/>
  <c r="E94" i="13"/>
  <c r="S93" i="13"/>
  <c r="R93" i="13"/>
  <c r="Q93" i="13"/>
  <c r="P93" i="13"/>
  <c r="E93" i="13"/>
  <c r="U93" i="13" s="1"/>
  <c r="U92" i="13"/>
  <c r="S92" i="13"/>
  <c r="R92" i="13"/>
  <c r="Q92" i="13"/>
  <c r="P92" i="13"/>
  <c r="E92" i="13"/>
  <c r="T92" i="13" s="1"/>
  <c r="U91" i="13"/>
  <c r="S91" i="13"/>
  <c r="R91" i="13"/>
  <c r="Q91" i="13"/>
  <c r="P91" i="13"/>
  <c r="E91" i="13"/>
  <c r="T91" i="13" s="1"/>
  <c r="T90" i="13"/>
  <c r="S90" i="13"/>
  <c r="R90" i="13"/>
  <c r="Q90" i="13"/>
  <c r="P90" i="13"/>
  <c r="E90" i="13"/>
  <c r="U90" i="13" s="1"/>
  <c r="U89" i="13"/>
  <c r="S89" i="13"/>
  <c r="R89" i="13"/>
  <c r="Q89" i="13"/>
  <c r="P89" i="13"/>
  <c r="E89" i="13"/>
  <c r="T89" i="13" s="1"/>
  <c r="U88" i="13"/>
  <c r="T88" i="13"/>
  <c r="S88" i="13"/>
  <c r="R88" i="13"/>
  <c r="Q88" i="13"/>
  <c r="P88" i="13"/>
  <c r="E88" i="13"/>
  <c r="O75" i="13"/>
  <c r="N75" i="13"/>
  <c r="M75" i="13"/>
  <c r="L75" i="13"/>
  <c r="K75" i="13"/>
  <c r="J75" i="13"/>
  <c r="I75" i="13"/>
  <c r="H75" i="13"/>
  <c r="G75" i="13"/>
  <c r="F75" i="13"/>
  <c r="C75" i="13"/>
  <c r="B75" i="13"/>
  <c r="R74" i="13"/>
  <c r="O74" i="13"/>
  <c r="N74" i="13"/>
  <c r="M74" i="13"/>
  <c r="L74" i="13"/>
  <c r="K74" i="13"/>
  <c r="J74" i="13"/>
  <c r="I74" i="13"/>
  <c r="H74" i="13"/>
  <c r="P74" i="13" s="1"/>
  <c r="G74" i="13"/>
  <c r="F74" i="13"/>
  <c r="E74" i="13"/>
  <c r="C74" i="13"/>
  <c r="B74" i="13"/>
  <c r="S73" i="13"/>
  <c r="O73" i="13"/>
  <c r="N73" i="13"/>
  <c r="R73" i="13" s="1"/>
  <c r="M73" i="13"/>
  <c r="L73" i="13"/>
  <c r="K73" i="13"/>
  <c r="J73" i="13"/>
  <c r="I73" i="13"/>
  <c r="Q73" i="13" s="1"/>
  <c r="H73" i="13"/>
  <c r="P73" i="13" s="1"/>
  <c r="G73" i="13"/>
  <c r="F73" i="13"/>
  <c r="C73" i="13"/>
  <c r="B73" i="13"/>
  <c r="E73" i="13" s="1"/>
  <c r="U72" i="13"/>
  <c r="S72" i="13"/>
  <c r="R72" i="13"/>
  <c r="Q72" i="13"/>
  <c r="P72" i="13"/>
  <c r="E72" i="13"/>
  <c r="T72" i="13" s="1"/>
  <c r="U71" i="13"/>
  <c r="S71" i="13"/>
  <c r="R71" i="13"/>
  <c r="Q71" i="13"/>
  <c r="P71" i="13"/>
  <c r="T71" i="13" s="1"/>
  <c r="E71" i="13"/>
  <c r="O69" i="13"/>
  <c r="N69" i="13"/>
  <c r="M69" i="13"/>
  <c r="L69" i="13"/>
  <c r="K69" i="13"/>
  <c r="J69" i="13"/>
  <c r="I69" i="13"/>
  <c r="H69" i="13"/>
  <c r="G69" i="13"/>
  <c r="F69" i="13"/>
  <c r="C69" i="13"/>
  <c r="B69" i="13"/>
  <c r="S68" i="13"/>
  <c r="O68" i="13"/>
  <c r="N68" i="13"/>
  <c r="M68" i="13"/>
  <c r="L68" i="13"/>
  <c r="R68" i="13" s="1"/>
  <c r="K68" i="13"/>
  <c r="J68" i="13"/>
  <c r="I68" i="13"/>
  <c r="Q68" i="13" s="1"/>
  <c r="H68" i="13"/>
  <c r="G68" i="13"/>
  <c r="F68" i="13"/>
  <c r="C68" i="13"/>
  <c r="B68" i="13"/>
  <c r="E68" i="13" s="1"/>
  <c r="U67" i="13"/>
  <c r="S67" i="13"/>
  <c r="R67" i="13"/>
  <c r="Q67" i="13"/>
  <c r="P67" i="13"/>
  <c r="E67" i="13"/>
  <c r="T67" i="13" s="1"/>
  <c r="U66" i="13"/>
  <c r="T66" i="13"/>
  <c r="S66" i="13"/>
  <c r="R66" i="13"/>
  <c r="Q66" i="13"/>
  <c r="P66" i="13"/>
  <c r="E66" i="13"/>
  <c r="S65" i="13"/>
  <c r="R65" i="13"/>
  <c r="Q65" i="13"/>
  <c r="P65" i="13"/>
  <c r="E65" i="13"/>
  <c r="U64" i="13"/>
  <c r="S64" i="13"/>
  <c r="R64" i="13"/>
  <c r="Q64" i="13"/>
  <c r="P64" i="13"/>
  <c r="E64" i="13"/>
  <c r="T64" i="13" s="1"/>
  <c r="S63" i="13"/>
  <c r="R63" i="13"/>
  <c r="Q63" i="13"/>
  <c r="P63" i="13"/>
  <c r="E63" i="13"/>
  <c r="U63" i="13" s="1"/>
  <c r="R61" i="13"/>
  <c r="O61" i="13"/>
  <c r="N61" i="13"/>
  <c r="M61" i="13"/>
  <c r="L61" i="13"/>
  <c r="K61" i="13"/>
  <c r="J61" i="13"/>
  <c r="I61" i="13"/>
  <c r="H61" i="13"/>
  <c r="C61" i="13"/>
  <c r="B61" i="13"/>
  <c r="E61" i="13" s="1"/>
  <c r="S60" i="13"/>
  <c r="R60" i="13"/>
  <c r="Q60" i="13"/>
  <c r="P60" i="13"/>
  <c r="E60" i="13"/>
  <c r="T60" i="13" s="1"/>
  <c r="S59" i="13"/>
  <c r="R59" i="13"/>
  <c r="Q59" i="13"/>
  <c r="P59" i="13"/>
  <c r="E59" i="13"/>
  <c r="T59" i="13" s="1"/>
  <c r="S58" i="13"/>
  <c r="R58" i="13"/>
  <c r="Q58" i="13"/>
  <c r="P58" i="13"/>
  <c r="E58" i="13"/>
  <c r="S57" i="13"/>
  <c r="R57" i="13"/>
  <c r="Q57" i="13"/>
  <c r="P57" i="13"/>
  <c r="E57" i="13"/>
  <c r="U57" i="13" s="1"/>
  <c r="O55" i="13"/>
  <c r="N55" i="13"/>
  <c r="M55" i="13"/>
  <c r="S55" i="13" s="1"/>
  <c r="L55" i="13"/>
  <c r="R55" i="13" s="1"/>
  <c r="K55" i="13"/>
  <c r="J55" i="13"/>
  <c r="I55" i="13"/>
  <c r="H55" i="13"/>
  <c r="G55" i="13"/>
  <c r="F55" i="13"/>
  <c r="C55" i="13"/>
  <c r="B55" i="13"/>
  <c r="E55" i="13" s="1"/>
  <c r="S54" i="13"/>
  <c r="R54" i="13"/>
  <c r="Q54" i="13"/>
  <c r="P54" i="13"/>
  <c r="E54" i="13"/>
  <c r="U54" i="13" s="1"/>
  <c r="S53" i="13"/>
  <c r="R53" i="13"/>
  <c r="Q53" i="13"/>
  <c r="P53" i="13"/>
  <c r="E53" i="13"/>
  <c r="T53" i="13" s="1"/>
  <c r="S52" i="13"/>
  <c r="R52" i="13"/>
  <c r="Q52" i="13"/>
  <c r="P52" i="13"/>
  <c r="E52" i="13"/>
  <c r="U52" i="13" s="1"/>
  <c r="S51" i="13"/>
  <c r="R51" i="13"/>
  <c r="Q51" i="13"/>
  <c r="P51" i="13"/>
  <c r="E51" i="13"/>
  <c r="T51" i="13" s="1"/>
  <c r="S50" i="13"/>
  <c r="R50" i="13"/>
  <c r="Q50" i="13"/>
  <c r="P50" i="13"/>
  <c r="E50" i="13"/>
  <c r="U50" i="13" s="1"/>
  <c r="S49" i="13"/>
  <c r="R49" i="13"/>
  <c r="Q49" i="13"/>
  <c r="P49" i="13"/>
  <c r="E49" i="13"/>
  <c r="S48" i="13"/>
  <c r="R48" i="13"/>
  <c r="Q48" i="13"/>
  <c r="P48" i="13"/>
  <c r="E48" i="13"/>
  <c r="U48" i="13" s="1"/>
  <c r="S47" i="13"/>
  <c r="R47" i="13"/>
  <c r="Q47" i="13"/>
  <c r="P47" i="13"/>
  <c r="E47" i="13"/>
  <c r="U46" i="13"/>
  <c r="S46" i="13"/>
  <c r="R46" i="13"/>
  <c r="Q46" i="13"/>
  <c r="P46" i="13"/>
  <c r="T46" i="13" s="1"/>
  <c r="E46" i="13"/>
  <c r="U45" i="13"/>
  <c r="S45" i="13"/>
  <c r="R45" i="13"/>
  <c r="Q45" i="13"/>
  <c r="P45" i="13"/>
  <c r="E45" i="13"/>
  <c r="U44" i="13"/>
  <c r="T44" i="13"/>
  <c r="S44" i="13"/>
  <c r="R44" i="13"/>
  <c r="Q44" i="13"/>
  <c r="P44" i="13"/>
  <c r="E44" i="13"/>
  <c r="O42" i="13"/>
  <c r="N42" i="13"/>
  <c r="M42" i="13"/>
  <c r="S42" i="13" s="1"/>
  <c r="L42" i="13"/>
  <c r="R42" i="13" s="1"/>
  <c r="K42" i="13"/>
  <c r="J42" i="13"/>
  <c r="I42" i="13"/>
  <c r="H42" i="13"/>
  <c r="G42" i="13"/>
  <c r="F42" i="13"/>
  <c r="C42" i="13"/>
  <c r="B42" i="13"/>
  <c r="U41" i="13"/>
  <c r="T41" i="13"/>
  <c r="S41" i="13"/>
  <c r="R41" i="13"/>
  <c r="Q41" i="13"/>
  <c r="P41" i="13"/>
  <c r="E41" i="13"/>
  <c r="U40" i="13"/>
  <c r="S40" i="13"/>
  <c r="R40" i="13"/>
  <c r="Q40" i="13"/>
  <c r="P40" i="13"/>
  <c r="E40" i="13"/>
  <c r="T40" i="13" s="1"/>
  <c r="S39" i="13"/>
  <c r="R39" i="13"/>
  <c r="Q39" i="13"/>
  <c r="P39" i="13"/>
  <c r="E39" i="13"/>
  <c r="S38" i="13"/>
  <c r="R38" i="13"/>
  <c r="Q38" i="13"/>
  <c r="P38" i="13"/>
  <c r="E38" i="13"/>
  <c r="U37" i="13"/>
  <c r="T37" i="13"/>
  <c r="S37" i="13"/>
  <c r="R37" i="13"/>
  <c r="Q37" i="13"/>
  <c r="P37" i="13"/>
  <c r="E37" i="13"/>
  <c r="S35" i="13"/>
  <c r="Q35" i="13"/>
  <c r="O35" i="13"/>
  <c r="N35" i="13"/>
  <c r="M35" i="13"/>
  <c r="L35" i="13"/>
  <c r="R35" i="13" s="1"/>
  <c r="K35" i="13"/>
  <c r="J35" i="13"/>
  <c r="I35" i="13"/>
  <c r="H35" i="13"/>
  <c r="P35" i="13" s="1"/>
  <c r="G35" i="13"/>
  <c r="F35" i="13"/>
  <c r="C35" i="13"/>
  <c r="E35" i="13" s="1"/>
  <c r="B35" i="13"/>
  <c r="U34" i="13"/>
  <c r="S34" i="13"/>
  <c r="R34" i="13"/>
  <c r="Q34" i="13"/>
  <c r="P34" i="13"/>
  <c r="E34" i="13"/>
  <c r="T34" i="13" s="1"/>
  <c r="O32" i="13"/>
  <c r="N32" i="13"/>
  <c r="M32" i="13"/>
  <c r="L32" i="13"/>
  <c r="R32" i="13" s="1"/>
  <c r="K32" i="13"/>
  <c r="J32" i="13"/>
  <c r="I32" i="13"/>
  <c r="H32" i="13"/>
  <c r="G32" i="13"/>
  <c r="F32" i="13"/>
  <c r="C32" i="13"/>
  <c r="B32" i="13"/>
  <c r="E32" i="13" s="1"/>
  <c r="T31" i="13"/>
  <c r="S31" i="13"/>
  <c r="R31" i="13"/>
  <c r="Q31" i="13"/>
  <c r="P31" i="13"/>
  <c r="E31" i="13"/>
  <c r="U31" i="13" s="1"/>
  <c r="U30" i="13"/>
  <c r="S30" i="13"/>
  <c r="R30" i="13"/>
  <c r="Q30" i="13"/>
  <c r="P30" i="13"/>
  <c r="E30" i="13"/>
  <c r="T30" i="13" s="1"/>
  <c r="S29" i="13"/>
  <c r="R29" i="13"/>
  <c r="Q29" i="13"/>
  <c r="P29" i="13"/>
  <c r="E29" i="13"/>
  <c r="U29" i="13" s="1"/>
  <c r="S28" i="13"/>
  <c r="R28" i="13"/>
  <c r="Q28" i="13"/>
  <c r="P28" i="13"/>
  <c r="E28" i="13"/>
  <c r="O26" i="13"/>
  <c r="N26" i="13"/>
  <c r="M26" i="13"/>
  <c r="S26" i="13" s="1"/>
  <c r="L26" i="13"/>
  <c r="R26" i="13" s="1"/>
  <c r="K26" i="13"/>
  <c r="J26" i="13"/>
  <c r="I26" i="13"/>
  <c r="Q26" i="13" s="1"/>
  <c r="H26" i="13"/>
  <c r="G26" i="13"/>
  <c r="F26" i="13"/>
  <c r="C26" i="13"/>
  <c r="B26" i="13"/>
  <c r="S25" i="13"/>
  <c r="R25" i="13"/>
  <c r="Q25" i="13"/>
  <c r="P25" i="13"/>
  <c r="E25" i="13"/>
  <c r="U25" i="13" s="1"/>
  <c r="T24" i="13"/>
  <c r="S24" i="13"/>
  <c r="R24" i="13"/>
  <c r="Q24" i="13"/>
  <c r="P24" i="13"/>
  <c r="E24" i="13"/>
  <c r="U24" i="13" s="1"/>
  <c r="U23" i="13"/>
  <c r="T23" i="13"/>
  <c r="S23" i="13"/>
  <c r="R23" i="13"/>
  <c r="Q23" i="13"/>
  <c r="P23" i="13"/>
  <c r="E23" i="13"/>
  <c r="T22" i="13"/>
  <c r="S22" i="13"/>
  <c r="R22" i="13"/>
  <c r="Q22" i="13"/>
  <c r="P22" i="13"/>
  <c r="E22" i="13"/>
  <c r="U22" i="13" s="1"/>
  <c r="U21" i="13"/>
  <c r="S21" i="13"/>
  <c r="R21" i="13"/>
  <c r="Q21" i="13"/>
  <c r="P21" i="13"/>
  <c r="E21" i="13"/>
  <c r="T21" i="13" s="1"/>
  <c r="S20" i="13"/>
  <c r="R20" i="13"/>
  <c r="Q20" i="13"/>
  <c r="P20" i="13"/>
  <c r="E20" i="13"/>
  <c r="S19" i="13"/>
  <c r="R19" i="13"/>
  <c r="Q19" i="13"/>
  <c r="P19" i="13"/>
  <c r="E19" i="13"/>
  <c r="U19" i="13" s="1"/>
  <c r="O17" i="13"/>
  <c r="N17" i="13"/>
  <c r="M17" i="13"/>
  <c r="S17" i="13" s="1"/>
  <c r="L17" i="13"/>
  <c r="R17" i="13" s="1"/>
  <c r="K17" i="13"/>
  <c r="J17" i="13"/>
  <c r="I17" i="13"/>
  <c r="H17" i="13"/>
  <c r="P17" i="13" s="1"/>
  <c r="G17" i="13"/>
  <c r="F17" i="13"/>
  <c r="E17" i="13"/>
  <c r="C17" i="13"/>
  <c r="B17" i="13"/>
  <c r="S16" i="13"/>
  <c r="R16" i="13"/>
  <c r="Q16" i="13"/>
  <c r="P16" i="13"/>
  <c r="E16" i="13"/>
  <c r="U16" i="13" s="1"/>
  <c r="U15" i="13"/>
  <c r="S15" i="13"/>
  <c r="R15" i="13"/>
  <c r="Q15" i="13"/>
  <c r="P15" i="13"/>
  <c r="E15" i="13"/>
  <c r="T15" i="13" s="1"/>
  <c r="U14" i="13"/>
  <c r="T14" i="13"/>
  <c r="S14" i="13"/>
  <c r="R14" i="13"/>
  <c r="Q14" i="13"/>
  <c r="P14" i="13"/>
  <c r="E14" i="13"/>
  <c r="U13" i="13"/>
  <c r="T13" i="13"/>
  <c r="S13" i="13"/>
  <c r="R13" i="13"/>
  <c r="Q13" i="13"/>
  <c r="P13" i="13"/>
  <c r="E13" i="13"/>
  <c r="T12" i="13"/>
  <c r="S12" i="13"/>
  <c r="R12" i="13"/>
  <c r="Q12" i="13"/>
  <c r="P12" i="13"/>
  <c r="E12" i="13"/>
  <c r="U12" i="13" s="1"/>
  <c r="T11" i="13"/>
  <c r="S11" i="13"/>
  <c r="R11" i="13"/>
  <c r="Q11" i="13"/>
  <c r="P11" i="13"/>
  <c r="E11" i="13"/>
  <c r="U11" i="13" s="1"/>
  <c r="S10" i="13"/>
  <c r="R10" i="13"/>
  <c r="Q10" i="13"/>
  <c r="P10" i="13"/>
  <c r="E10" i="13"/>
  <c r="U10" i="13" s="1"/>
  <c r="S9" i="13"/>
  <c r="R9" i="13"/>
  <c r="Q9" i="13"/>
  <c r="P9" i="13"/>
  <c r="E9" i="13"/>
  <c r="U96" i="12"/>
  <c r="T96" i="12"/>
  <c r="S96" i="12"/>
  <c r="R96" i="12"/>
  <c r="Q96" i="12"/>
  <c r="P96" i="12"/>
  <c r="E96" i="12"/>
  <c r="U95" i="12"/>
  <c r="S95" i="12"/>
  <c r="R95" i="12"/>
  <c r="Q95" i="12"/>
  <c r="P95" i="12"/>
  <c r="E95" i="12"/>
  <c r="T95" i="12" s="1"/>
  <c r="T94" i="12"/>
  <c r="S94" i="12"/>
  <c r="R94" i="12"/>
  <c r="Q94" i="12"/>
  <c r="P94" i="12"/>
  <c r="E94" i="12"/>
  <c r="U94" i="12" s="1"/>
  <c r="U93" i="12"/>
  <c r="T93" i="12"/>
  <c r="S93" i="12"/>
  <c r="R93" i="12"/>
  <c r="Q93" i="12"/>
  <c r="P93" i="12"/>
  <c r="E93" i="12"/>
  <c r="U92" i="12"/>
  <c r="T92" i="12"/>
  <c r="S92" i="12"/>
  <c r="R92" i="12"/>
  <c r="Q92" i="12"/>
  <c r="P92" i="12"/>
  <c r="E92" i="12"/>
  <c r="S91" i="12"/>
  <c r="R91" i="12"/>
  <c r="Q91" i="12"/>
  <c r="P91" i="12"/>
  <c r="E91" i="12"/>
  <c r="U91" i="12" s="1"/>
  <c r="U90" i="12"/>
  <c r="S90" i="12"/>
  <c r="R90" i="12"/>
  <c r="Q90" i="12"/>
  <c r="P90" i="12"/>
  <c r="E90" i="12"/>
  <c r="T90" i="12" s="1"/>
  <c r="S89" i="12"/>
  <c r="R89" i="12"/>
  <c r="Q89" i="12"/>
  <c r="P89" i="12"/>
  <c r="E89" i="12"/>
  <c r="T89" i="12" s="1"/>
  <c r="S88" i="12"/>
  <c r="R88" i="12"/>
  <c r="Q88" i="12"/>
  <c r="P88" i="12"/>
  <c r="E88" i="12"/>
  <c r="O75" i="12"/>
  <c r="N75" i="12"/>
  <c r="M75" i="12"/>
  <c r="S75" i="12" s="1"/>
  <c r="L75" i="12"/>
  <c r="K75" i="12"/>
  <c r="J75" i="12"/>
  <c r="I75" i="12"/>
  <c r="H75" i="12"/>
  <c r="G75" i="12"/>
  <c r="F75" i="12"/>
  <c r="C75" i="12"/>
  <c r="B75" i="12"/>
  <c r="R74" i="12"/>
  <c r="O74" i="12"/>
  <c r="N74" i="12"/>
  <c r="M74" i="12"/>
  <c r="S74" i="12" s="1"/>
  <c r="L74" i="12"/>
  <c r="K74" i="12"/>
  <c r="J74" i="12"/>
  <c r="I74" i="12"/>
  <c r="H74" i="12"/>
  <c r="G74" i="12"/>
  <c r="F74" i="12"/>
  <c r="C74" i="12"/>
  <c r="B74" i="12"/>
  <c r="O73" i="12"/>
  <c r="N73" i="12"/>
  <c r="M73" i="12"/>
  <c r="S73" i="12" s="1"/>
  <c r="L73" i="12"/>
  <c r="R73" i="12" s="1"/>
  <c r="K73" i="12"/>
  <c r="J73" i="12"/>
  <c r="I73" i="12"/>
  <c r="Q73" i="12" s="1"/>
  <c r="H73" i="12"/>
  <c r="P73" i="12" s="1"/>
  <c r="G73" i="12"/>
  <c r="F73" i="12"/>
  <c r="C73" i="12"/>
  <c r="E73" i="12" s="1"/>
  <c r="B73" i="12"/>
  <c r="S72" i="12"/>
  <c r="R72" i="12"/>
  <c r="Q72" i="12"/>
  <c r="P72" i="12"/>
  <c r="E72" i="12"/>
  <c r="T72" i="12" s="1"/>
  <c r="T71" i="12"/>
  <c r="S71" i="12"/>
  <c r="R71" i="12"/>
  <c r="Q71" i="12"/>
  <c r="P71" i="12"/>
  <c r="E71" i="12"/>
  <c r="O69" i="12"/>
  <c r="N69" i="12"/>
  <c r="M69" i="12"/>
  <c r="L69" i="12"/>
  <c r="K69" i="12"/>
  <c r="J69" i="12"/>
  <c r="I69" i="12"/>
  <c r="H69" i="12"/>
  <c r="G69" i="12"/>
  <c r="F69" i="12"/>
  <c r="C69" i="12"/>
  <c r="B69" i="12"/>
  <c r="O68" i="12"/>
  <c r="N68" i="12"/>
  <c r="M68" i="12"/>
  <c r="S68" i="12" s="1"/>
  <c r="L68" i="12"/>
  <c r="R68" i="12" s="1"/>
  <c r="K68" i="12"/>
  <c r="J68" i="12"/>
  <c r="I68" i="12"/>
  <c r="H68" i="12"/>
  <c r="P68" i="12" s="1"/>
  <c r="G68" i="12"/>
  <c r="F68" i="12"/>
  <c r="C68" i="12"/>
  <c r="B68" i="12"/>
  <c r="E68" i="12" s="1"/>
  <c r="S67" i="12"/>
  <c r="R67" i="12"/>
  <c r="Q67" i="12"/>
  <c r="P67" i="12"/>
  <c r="E67" i="12"/>
  <c r="S66" i="12"/>
  <c r="R66" i="12"/>
  <c r="Q66" i="12"/>
  <c r="P66" i="12"/>
  <c r="E66" i="12"/>
  <c r="U66" i="12" s="1"/>
  <c r="S65" i="12"/>
  <c r="R65" i="12"/>
  <c r="Q65" i="12"/>
  <c r="P65" i="12"/>
  <c r="E65" i="12"/>
  <c r="T65" i="12" s="1"/>
  <c r="U64" i="12"/>
  <c r="T64" i="12"/>
  <c r="S64" i="12"/>
  <c r="R64" i="12"/>
  <c r="Q64" i="12"/>
  <c r="P64" i="12"/>
  <c r="E64" i="12"/>
  <c r="S63" i="12"/>
  <c r="R63" i="12"/>
  <c r="Q63" i="12"/>
  <c r="P63" i="12"/>
  <c r="E63" i="12"/>
  <c r="T63" i="12" s="1"/>
  <c r="O61" i="12"/>
  <c r="N61" i="12"/>
  <c r="M61" i="12"/>
  <c r="S61" i="12" s="1"/>
  <c r="L61" i="12"/>
  <c r="R61" i="12" s="1"/>
  <c r="K61" i="12"/>
  <c r="J61" i="12"/>
  <c r="I61" i="12"/>
  <c r="H61" i="12"/>
  <c r="C61" i="12"/>
  <c r="B61" i="12"/>
  <c r="E61" i="12" s="1"/>
  <c r="S60" i="12"/>
  <c r="R60" i="12"/>
  <c r="Q60" i="12"/>
  <c r="P60" i="12"/>
  <c r="E60" i="12"/>
  <c r="T60" i="12" s="1"/>
  <c r="S59" i="12"/>
  <c r="R59" i="12"/>
  <c r="Q59" i="12"/>
  <c r="P59" i="12"/>
  <c r="E59" i="12"/>
  <c r="U59" i="12" s="1"/>
  <c r="S58" i="12"/>
  <c r="R58" i="12"/>
  <c r="Q58" i="12"/>
  <c r="P58" i="12"/>
  <c r="E58" i="12"/>
  <c r="S57" i="12"/>
  <c r="R57" i="12"/>
  <c r="Q57" i="12"/>
  <c r="P57" i="12"/>
  <c r="E57" i="12"/>
  <c r="U57" i="12" s="1"/>
  <c r="O55" i="12"/>
  <c r="N55" i="12"/>
  <c r="M55" i="12"/>
  <c r="S55" i="12" s="1"/>
  <c r="L55" i="12"/>
  <c r="R55" i="12" s="1"/>
  <c r="K55" i="12"/>
  <c r="J55" i="12"/>
  <c r="I55" i="12"/>
  <c r="Q55" i="12" s="1"/>
  <c r="H55" i="12"/>
  <c r="G55" i="12"/>
  <c r="F55" i="12"/>
  <c r="C55" i="12"/>
  <c r="B55" i="12"/>
  <c r="T54" i="12"/>
  <c r="S54" i="12"/>
  <c r="R54" i="12"/>
  <c r="Q54" i="12"/>
  <c r="P54" i="12"/>
  <c r="E54" i="12"/>
  <c r="U54" i="12" s="1"/>
  <c r="U53" i="12"/>
  <c r="S53" i="12"/>
  <c r="R53" i="12"/>
  <c r="Q53" i="12"/>
  <c r="P53" i="12"/>
  <c r="E53" i="12"/>
  <c r="T53" i="12" s="1"/>
  <c r="S52" i="12"/>
  <c r="R52" i="12"/>
  <c r="Q52" i="12"/>
  <c r="P52" i="12"/>
  <c r="E52" i="12"/>
  <c r="U52" i="12" s="1"/>
  <c r="T51" i="12"/>
  <c r="S51" i="12"/>
  <c r="R51" i="12"/>
  <c r="Q51" i="12"/>
  <c r="P51" i="12"/>
  <c r="E51" i="12"/>
  <c r="U51" i="12" s="1"/>
  <c r="S50" i="12"/>
  <c r="R50" i="12"/>
  <c r="Q50" i="12"/>
  <c r="P50" i="12"/>
  <c r="E50" i="12"/>
  <c r="U50" i="12" s="1"/>
  <c r="S49" i="12"/>
  <c r="R49" i="12"/>
  <c r="Q49" i="12"/>
  <c r="P49" i="12"/>
  <c r="E49" i="12"/>
  <c r="U48" i="12"/>
  <c r="S48" i="12"/>
  <c r="R48" i="12"/>
  <c r="Q48" i="12"/>
  <c r="P48" i="12"/>
  <c r="E48" i="12"/>
  <c r="T48" i="12" s="1"/>
  <c r="U47" i="12"/>
  <c r="S47" i="12"/>
  <c r="R47" i="12"/>
  <c r="Q47" i="12"/>
  <c r="P47" i="12"/>
  <c r="E47" i="12"/>
  <c r="T47" i="12" s="1"/>
  <c r="S46" i="12"/>
  <c r="R46" i="12"/>
  <c r="Q46" i="12"/>
  <c r="P46" i="12"/>
  <c r="E46" i="12"/>
  <c r="U46" i="12" s="1"/>
  <c r="U45" i="12"/>
  <c r="S45" i="12"/>
  <c r="R45" i="12"/>
  <c r="Q45" i="12"/>
  <c r="P45" i="12"/>
  <c r="E45" i="12"/>
  <c r="T45" i="12" s="1"/>
  <c r="S44" i="12"/>
  <c r="R44" i="12"/>
  <c r="Q44" i="12"/>
  <c r="P44" i="12"/>
  <c r="E44" i="12"/>
  <c r="T44" i="12" s="1"/>
  <c r="O42" i="12"/>
  <c r="N42" i="12"/>
  <c r="M42" i="12"/>
  <c r="S42" i="12" s="1"/>
  <c r="L42" i="12"/>
  <c r="R42" i="12" s="1"/>
  <c r="K42" i="12"/>
  <c r="J42" i="12"/>
  <c r="I42" i="12"/>
  <c r="Q42" i="12" s="1"/>
  <c r="H42" i="12"/>
  <c r="G42" i="12"/>
  <c r="F42" i="12"/>
  <c r="C42" i="12"/>
  <c r="B42" i="12"/>
  <c r="E42" i="12" s="1"/>
  <c r="U41" i="12"/>
  <c r="T41" i="12"/>
  <c r="S41" i="12"/>
  <c r="R41" i="12"/>
  <c r="Q41" i="12"/>
  <c r="P41" i="12"/>
  <c r="E41" i="12"/>
  <c r="T40" i="12"/>
  <c r="S40" i="12"/>
  <c r="R40" i="12"/>
  <c r="Q40" i="12"/>
  <c r="P40" i="12"/>
  <c r="E40" i="12"/>
  <c r="U40" i="12" s="1"/>
  <c r="S39" i="12"/>
  <c r="R39" i="12"/>
  <c r="Q39" i="12"/>
  <c r="P39" i="12"/>
  <c r="E39" i="12"/>
  <c r="U39" i="12" s="1"/>
  <c r="S38" i="12"/>
  <c r="R38" i="12"/>
  <c r="Q38" i="12"/>
  <c r="P38" i="12"/>
  <c r="E38" i="12"/>
  <c r="T38" i="12" s="1"/>
  <c r="U37" i="12"/>
  <c r="T37" i="12"/>
  <c r="S37" i="12"/>
  <c r="R37" i="12"/>
  <c r="Q37" i="12"/>
  <c r="P37" i="12"/>
  <c r="E37" i="12"/>
  <c r="S35" i="12"/>
  <c r="R35" i="12"/>
  <c r="O35" i="12"/>
  <c r="N35" i="12"/>
  <c r="M35" i="12"/>
  <c r="L35" i="12"/>
  <c r="K35" i="12"/>
  <c r="J35" i="12"/>
  <c r="I35" i="12"/>
  <c r="Q35" i="12" s="1"/>
  <c r="H35" i="12"/>
  <c r="G35" i="12"/>
  <c r="F35" i="12"/>
  <c r="C35" i="12"/>
  <c r="B35" i="12"/>
  <c r="E35" i="12" s="1"/>
  <c r="S34" i="12"/>
  <c r="R34" i="12"/>
  <c r="Q34" i="12"/>
  <c r="U34" i="12" s="1"/>
  <c r="P34" i="12"/>
  <c r="T34" i="12" s="1"/>
  <c r="E34" i="12"/>
  <c r="S32" i="12"/>
  <c r="R32" i="12"/>
  <c r="Q32" i="12"/>
  <c r="O32" i="12"/>
  <c r="N32" i="12"/>
  <c r="M32" i="12"/>
  <c r="L32" i="12"/>
  <c r="K32" i="12"/>
  <c r="J32" i="12"/>
  <c r="I32" i="12"/>
  <c r="H32" i="12"/>
  <c r="G32" i="12"/>
  <c r="F32" i="12"/>
  <c r="C32" i="12"/>
  <c r="B32" i="12"/>
  <c r="U31" i="12"/>
  <c r="T31" i="12"/>
  <c r="S31" i="12"/>
  <c r="R31" i="12"/>
  <c r="Q31" i="12"/>
  <c r="P31" i="12"/>
  <c r="E31" i="12"/>
  <c r="S30" i="12"/>
  <c r="R30" i="12"/>
  <c r="Q30" i="12"/>
  <c r="P30" i="12"/>
  <c r="E30" i="12"/>
  <c r="T30" i="12" s="1"/>
  <c r="S29" i="12"/>
  <c r="R29" i="12"/>
  <c r="Q29" i="12"/>
  <c r="P29" i="12"/>
  <c r="E29" i="12"/>
  <c r="U29" i="12" s="1"/>
  <c r="U28" i="12"/>
  <c r="S28" i="12"/>
  <c r="R28" i="12"/>
  <c r="Q28" i="12"/>
  <c r="P28" i="12"/>
  <c r="E28" i="12"/>
  <c r="T28" i="12" s="1"/>
  <c r="R26" i="12"/>
  <c r="O26" i="12"/>
  <c r="N26" i="12"/>
  <c r="M26" i="12"/>
  <c r="S26" i="12" s="1"/>
  <c r="L26" i="12"/>
  <c r="K26" i="12"/>
  <c r="J26" i="12"/>
  <c r="I26" i="12"/>
  <c r="H26" i="12"/>
  <c r="P26" i="12" s="1"/>
  <c r="G26" i="12"/>
  <c r="F26" i="12"/>
  <c r="C26" i="12"/>
  <c r="B26" i="12"/>
  <c r="U25" i="12"/>
  <c r="S25" i="12"/>
  <c r="R25" i="12"/>
  <c r="Q25" i="12"/>
  <c r="P25" i="12"/>
  <c r="E25" i="12"/>
  <c r="T25" i="12" s="1"/>
  <c r="S24" i="12"/>
  <c r="R24" i="12"/>
  <c r="Q24" i="12"/>
  <c r="P24" i="12"/>
  <c r="E24" i="12"/>
  <c r="T24" i="12" s="1"/>
  <c r="S23" i="12"/>
  <c r="R23" i="12"/>
  <c r="Q23" i="12"/>
  <c r="P23" i="12"/>
  <c r="E23" i="12"/>
  <c r="U23" i="12" s="1"/>
  <c r="S22" i="12"/>
  <c r="R22" i="12"/>
  <c r="Q22" i="12"/>
  <c r="P22" i="12"/>
  <c r="E22" i="12"/>
  <c r="U21" i="12"/>
  <c r="S21" i="12"/>
  <c r="R21" i="12"/>
  <c r="Q21" i="12"/>
  <c r="P21" i="12"/>
  <c r="E21" i="12"/>
  <c r="T21" i="12" s="1"/>
  <c r="U20" i="12"/>
  <c r="T20" i="12"/>
  <c r="S20" i="12"/>
  <c r="R20" i="12"/>
  <c r="Q20" i="12"/>
  <c r="P20" i="12"/>
  <c r="E20" i="12"/>
  <c r="S19" i="12"/>
  <c r="R19" i="12"/>
  <c r="Q19" i="12"/>
  <c r="P19" i="12"/>
  <c r="E19" i="12"/>
  <c r="U19" i="12" s="1"/>
  <c r="O17" i="12"/>
  <c r="N17" i="12"/>
  <c r="M17" i="12"/>
  <c r="S17" i="12" s="1"/>
  <c r="L17" i="12"/>
  <c r="R17" i="12" s="1"/>
  <c r="K17" i="12"/>
  <c r="J17" i="12"/>
  <c r="I17" i="12"/>
  <c r="Q17" i="12" s="1"/>
  <c r="H17" i="12"/>
  <c r="P17" i="12" s="1"/>
  <c r="G17" i="12"/>
  <c r="F17" i="12"/>
  <c r="C17" i="12"/>
  <c r="E17" i="12" s="1"/>
  <c r="B17" i="12"/>
  <c r="S16" i="12"/>
  <c r="R16" i="12"/>
  <c r="Q16" i="12"/>
  <c r="P16" i="12"/>
  <c r="E16" i="12"/>
  <c r="U16" i="12" s="1"/>
  <c r="T15" i="12"/>
  <c r="S15" i="12"/>
  <c r="R15" i="12"/>
  <c r="Q15" i="12"/>
  <c r="P15" i="12"/>
  <c r="E15" i="12"/>
  <c r="U15" i="12" s="1"/>
  <c r="U14" i="12"/>
  <c r="S14" i="12"/>
  <c r="R14" i="12"/>
  <c r="Q14" i="12"/>
  <c r="P14" i="12"/>
  <c r="E14" i="12"/>
  <c r="T14" i="12" s="1"/>
  <c r="U13" i="12"/>
  <c r="T13" i="12"/>
  <c r="S13" i="12"/>
  <c r="R13" i="12"/>
  <c r="Q13" i="12"/>
  <c r="P13" i="12"/>
  <c r="E13" i="12"/>
  <c r="T12" i="12"/>
  <c r="S12" i="12"/>
  <c r="R12" i="12"/>
  <c r="Q12" i="12"/>
  <c r="P12" i="12"/>
  <c r="E12" i="12"/>
  <c r="U12" i="12" s="1"/>
  <c r="S11" i="12"/>
  <c r="R11" i="12"/>
  <c r="Q11" i="12"/>
  <c r="P11" i="12"/>
  <c r="E11" i="12"/>
  <c r="S10" i="12"/>
  <c r="R10" i="12"/>
  <c r="Q10" i="12"/>
  <c r="P10" i="12"/>
  <c r="E10" i="12"/>
  <c r="U9" i="12"/>
  <c r="T9" i="12"/>
  <c r="S9" i="12"/>
  <c r="R9" i="12"/>
  <c r="Q9" i="12"/>
  <c r="P9" i="12"/>
  <c r="E9" i="12"/>
  <c r="U96" i="11"/>
  <c r="S96" i="11"/>
  <c r="R96" i="11"/>
  <c r="Q96" i="11"/>
  <c r="P96" i="11"/>
  <c r="E96" i="11"/>
  <c r="T96" i="11" s="1"/>
  <c r="S95" i="11"/>
  <c r="R95" i="11"/>
  <c r="Q95" i="11"/>
  <c r="P95" i="11"/>
  <c r="E95" i="11"/>
  <c r="U95" i="11" s="1"/>
  <c r="U94" i="11"/>
  <c r="S94" i="11"/>
  <c r="R94" i="11"/>
  <c r="Q94" i="11"/>
  <c r="P94" i="11"/>
  <c r="E94" i="11"/>
  <c r="T94" i="11" s="1"/>
  <c r="U93" i="11"/>
  <c r="T93" i="11"/>
  <c r="S93" i="11"/>
  <c r="R93" i="11"/>
  <c r="Q93" i="11"/>
  <c r="P93" i="11"/>
  <c r="E93" i="11"/>
  <c r="T92" i="11"/>
  <c r="S92" i="11"/>
  <c r="R92" i="11"/>
  <c r="Q92" i="11"/>
  <c r="P92" i="11"/>
  <c r="E92" i="11"/>
  <c r="U92" i="11" s="1"/>
  <c r="S91" i="11"/>
  <c r="R91" i="11"/>
  <c r="Q91" i="11"/>
  <c r="P91" i="11"/>
  <c r="E91" i="11"/>
  <c r="U90" i="11"/>
  <c r="S90" i="11"/>
  <c r="R90" i="11"/>
  <c r="Q90" i="11"/>
  <c r="P90" i="11"/>
  <c r="E90" i="11"/>
  <c r="T90" i="11" s="1"/>
  <c r="U89" i="11"/>
  <c r="T89" i="11"/>
  <c r="S89" i="11"/>
  <c r="R89" i="11"/>
  <c r="Q89" i="11"/>
  <c r="P89" i="11"/>
  <c r="E89" i="11"/>
  <c r="S88" i="11"/>
  <c r="R88" i="11"/>
  <c r="Q88" i="11"/>
  <c r="P88" i="11"/>
  <c r="E88" i="11"/>
  <c r="O75" i="11"/>
  <c r="N75" i="11"/>
  <c r="M75" i="11"/>
  <c r="S75" i="11" s="1"/>
  <c r="L75" i="11"/>
  <c r="K75" i="11"/>
  <c r="J75" i="11"/>
  <c r="I75" i="11"/>
  <c r="H75" i="11"/>
  <c r="G75" i="11"/>
  <c r="F75" i="11"/>
  <c r="C75" i="11"/>
  <c r="B75" i="11"/>
  <c r="O74" i="11"/>
  <c r="N74" i="11"/>
  <c r="R74" i="11" s="1"/>
  <c r="M74" i="11"/>
  <c r="S74" i="11" s="1"/>
  <c r="L74" i="11"/>
  <c r="K74" i="11"/>
  <c r="J74" i="11"/>
  <c r="I74" i="11"/>
  <c r="H74" i="11"/>
  <c r="G74" i="11"/>
  <c r="F74" i="11"/>
  <c r="C74" i="11"/>
  <c r="B74" i="11"/>
  <c r="E74" i="11" s="1"/>
  <c r="S73" i="11"/>
  <c r="R73" i="11"/>
  <c r="O73" i="11"/>
  <c r="N73" i="11"/>
  <c r="M73" i="11"/>
  <c r="L73" i="11"/>
  <c r="K73" i="11"/>
  <c r="J73" i="11"/>
  <c r="I73" i="11"/>
  <c r="H73" i="11"/>
  <c r="P73" i="11" s="1"/>
  <c r="G73" i="11"/>
  <c r="F73" i="11"/>
  <c r="C73" i="11"/>
  <c r="B73" i="11"/>
  <c r="S72" i="11"/>
  <c r="R72" i="11"/>
  <c r="Q72" i="11"/>
  <c r="P72" i="11"/>
  <c r="E72" i="11"/>
  <c r="U72" i="11" s="1"/>
  <c r="S71" i="11"/>
  <c r="R71" i="11"/>
  <c r="Q71" i="11"/>
  <c r="U71" i="11" s="1"/>
  <c r="P71" i="11"/>
  <c r="T71" i="11" s="1"/>
  <c r="E71" i="11"/>
  <c r="O69" i="11"/>
  <c r="N69" i="11"/>
  <c r="M69" i="11"/>
  <c r="S69" i="11" s="1"/>
  <c r="L69" i="11"/>
  <c r="K69" i="11"/>
  <c r="J69" i="11"/>
  <c r="I69" i="11"/>
  <c r="H69" i="11"/>
  <c r="G69" i="11"/>
  <c r="F69" i="11"/>
  <c r="C69" i="11"/>
  <c r="B69" i="11"/>
  <c r="O68" i="11"/>
  <c r="N68" i="11"/>
  <c r="M68" i="11"/>
  <c r="S68" i="11" s="1"/>
  <c r="L68" i="11"/>
  <c r="R68" i="11" s="1"/>
  <c r="K68" i="11"/>
  <c r="J68" i="11"/>
  <c r="I68" i="11"/>
  <c r="Q68" i="11" s="1"/>
  <c r="H68" i="11"/>
  <c r="G68" i="11"/>
  <c r="F68" i="11"/>
  <c r="C68" i="11"/>
  <c r="B68" i="11"/>
  <c r="E68" i="11" s="1"/>
  <c r="S67" i="11"/>
  <c r="R67" i="11"/>
  <c r="Q67" i="11"/>
  <c r="P67" i="11"/>
  <c r="E67" i="11"/>
  <c r="U67" i="11" s="1"/>
  <c r="U66" i="11"/>
  <c r="T66" i="11"/>
  <c r="S66" i="11"/>
  <c r="R66" i="11"/>
  <c r="Q66" i="11"/>
  <c r="P66" i="11"/>
  <c r="E66" i="11"/>
  <c r="S65" i="11"/>
  <c r="R65" i="11"/>
  <c r="Q65" i="11"/>
  <c r="P65" i="11"/>
  <c r="E65" i="11"/>
  <c r="U65" i="11" s="1"/>
  <c r="S64" i="11"/>
  <c r="R64" i="11"/>
  <c r="Q64" i="11"/>
  <c r="P64" i="11"/>
  <c r="E64" i="11"/>
  <c r="S63" i="11"/>
  <c r="R63" i="11"/>
  <c r="Q63" i="11"/>
  <c r="P63" i="11"/>
  <c r="E63" i="11"/>
  <c r="U63" i="11" s="1"/>
  <c r="O61" i="11"/>
  <c r="N61" i="11"/>
  <c r="M61" i="11"/>
  <c r="S61" i="11" s="1"/>
  <c r="L61" i="11"/>
  <c r="R61" i="11" s="1"/>
  <c r="K61" i="11"/>
  <c r="J61" i="11"/>
  <c r="I61" i="11"/>
  <c r="H61" i="11"/>
  <c r="C61" i="11"/>
  <c r="B61" i="11"/>
  <c r="S60" i="11"/>
  <c r="R60" i="11"/>
  <c r="Q60" i="11"/>
  <c r="P60" i="11"/>
  <c r="E60" i="11"/>
  <c r="U60" i="11" s="1"/>
  <c r="S59" i="11"/>
  <c r="R59" i="11"/>
  <c r="Q59" i="11"/>
  <c r="P59" i="11"/>
  <c r="E59" i="11"/>
  <c r="U59" i="11" s="1"/>
  <c r="S58" i="11"/>
  <c r="R58" i="11"/>
  <c r="Q58" i="11"/>
  <c r="P58" i="11"/>
  <c r="E58" i="11"/>
  <c r="T58" i="11" s="1"/>
  <c r="S57" i="11"/>
  <c r="R57" i="11"/>
  <c r="Q57" i="11"/>
  <c r="P57" i="11"/>
  <c r="E57" i="11"/>
  <c r="U57" i="11" s="1"/>
  <c r="S55" i="11"/>
  <c r="O55" i="11"/>
  <c r="N55" i="11"/>
  <c r="M55" i="11"/>
  <c r="L55" i="11"/>
  <c r="R55" i="11" s="1"/>
  <c r="K55" i="11"/>
  <c r="J55" i="11"/>
  <c r="I55" i="11"/>
  <c r="H55" i="11"/>
  <c r="G55" i="11"/>
  <c r="F55" i="11"/>
  <c r="C55" i="11"/>
  <c r="B55" i="11"/>
  <c r="U54" i="11"/>
  <c r="T54" i="11"/>
  <c r="S54" i="11"/>
  <c r="R54" i="11"/>
  <c r="Q54" i="11"/>
  <c r="P54" i="11"/>
  <c r="E54" i="11"/>
  <c r="U53" i="11"/>
  <c r="T53" i="11"/>
  <c r="S53" i="11"/>
  <c r="R53" i="11"/>
  <c r="Q53" i="11"/>
  <c r="P53" i="11"/>
  <c r="E53" i="11"/>
  <c r="S52" i="11"/>
  <c r="R52" i="11"/>
  <c r="Q52" i="11"/>
  <c r="P52" i="11"/>
  <c r="E52" i="11"/>
  <c r="U52" i="11" s="1"/>
  <c r="S51" i="11"/>
  <c r="R51" i="11"/>
  <c r="Q51" i="11"/>
  <c r="P51" i="11"/>
  <c r="E51" i="11"/>
  <c r="T51" i="11" s="1"/>
  <c r="U50" i="11"/>
  <c r="S50" i="11"/>
  <c r="R50" i="11"/>
  <c r="Q50" i="11"/>
  <c r="P50" i="11"/>
  <c r="E50" i="11"/>
  <c r="T50" i="11" s="1"/>
  <c r="U49" i="11"/>
  <c r="T49" i="11"/>
  <c r="S49" i="11"/>
  <c r="R49" i="11"/>
  <c r="Q49" i="11"/>
  <c r="P49" i="11"/>
  <c r="E49" i="11"/>
  <c r="S48" i="11"/>
  <c r="R48" i="11"/>
  <c r="Q48" i="11"/>
  <c r="P48" i="11"/>
  <c r="E48" i="11"/>
  <c r="T48" i="11" s="1"/>
  <c r="T47" i="11"/>
  <c r="S47" i="11"/>
  <c r="R47" i="11"/>
  <c r="Q47" i="11"/>
  <c r="P47" i="11"/>
  <c r="E47" i="11"/>
  <c r="U47" i="11" s="1"/>
  <c r="U46" i="11"/>
  <c r="T46" i="11"/>
  <c r="S46" i="11"/>
  <c r="R46" i="11"/>
  <c r="Q46" i="11"/>
  <c r="P46" i="11"/>
  <c r="E46" i="11"/>
  <c r="T45" i="11"/>
  <c r="S45" i="11"/>
  <c r="R45" i="11"/>
  <c r="Q45" i="11"/>
  <c r="P45" i="11"/>
  <c r="E45" i="11"/>
  <c r="S44" i="11"/>
  <c r="R44" i="11"/>
  <c r="Q44" i="11"/>
  <c r="P44" i="11"/>
  <c r="E44" i="11"/>
  <c r="U44" i="11" s="1"/>
  <c r="O42" i="11"/>
  <c r="N42" i="11"/>
  <c r="M42" i="11"/>
  <c r="S42" i="11" s="1"/>
  <c r="L42" i="11"/>
  <c r="R42" i="11" s="1"/>
  <c r="K42" i="11"/>
  <c r="J42" i="11"/>
  <c r="I42" i="11"/>
  <c r="H42" i="11"/>
  <c r="G42" i="11"/>
  <c r="F42" i="11"/>
  <c r="C42" i="11"/>
  <c r="B42" i="11"/>
  <c r="T41" i="11"/>
  <c r="S41" i="11"/>
  <c r="R41" i="11"/>
  <c r="Q41" i="11"/>
  <c r="P41" i="11"/>
  <c r="E41" i="11"/>
  <c r="U41" i="11" s="1"/>
  <c r="U40" i="11"/>
  <c r="S40" i="11"/>
  <c r="R40" i="11"/>
  <c r="Q40" i="11"/>
  <c r="P40" i="11"/>
  <c r="E40" i="11"/>
  <c r="T40" i="11" s="1"/>
  <c r="U39" i="11"/>
  <c r="S39" i="11"/>
  <c r="R39" i="11"/>
  <c r="Q39" i="11"/>
  <c r="P39" i="11"/>
  <c r="E39" i="11"/>
  <c r="T39" i="11" s="1"/>
  <c r="S38" i="11"/>
  <c r="R38" i="11"/>
  <c r="Q38" i="11"/>
  <c r="P38" i="11"/>
  <c r="T38" i="11" s="1"/>
  <c r="E38" i="11"/>
  <c r="U38" i="11" s="1"/>
  <c r="S37" i="11"/>
  <c r="R37" i="11"/>
  <c r="Q37" i="11"/>
  <c r="P37" i="11"/>
  <c r="E37" i="11"/>
  <c r="S35" i="11"/>
  <c r="O35" i="11"/>
  <c r="N35" i="11"/>
  <c r="M35" i="11"/>
  <c r="L35" i="11"/>
  <c r="R35" i="11" s="1"/>
  <c r="K35" i="11"/>
  <c r="J35" i="11"/>
  <c r="I35" i="11"/>
  <c r="Q35" i="11" s="1"/>
  <c r="H35" i="11"/>
  <c r="P35" i="11" s="1"/>
  <c r="G35" i="11"/>
  <c r="F35" i="11"/>
  <c r="C35" i="11"/>
  <c r="B35" i="11"/>
  <c r="S34" i="11"/>
  <c r="R34" i="11"/>
  <c r="Q34" i="11"/>
  <c r="P34" i="11"/>
  <c r="E34" i="11"/>
  <c r="S32" i="11"/>
  <c r="O32" i="11"/>
  <c r="N32" i="11"/>
  <c r="M32" i="11"/>
  <c r="L32" i="11"/>
  <c r="R32" i="11" s="1"/>
  <c r="K32" i="11"/>
  <c r="J32" i="11"/>
  <c r="I32" i="11"/>
  <c r="H32" i="11"/>
  <c r="G32" i="11"/>
  <c r="F32" i="11"/>
  <c r="C32" i="11"/>
  <c r="B32" i="11"/>
  <c r="S31" i="11"/>
  <c r="R31" i="11"/>
  <c r="Q31" i="11"/>
  <c r="P31" i="11"/>
  <c r="E31" i="11"/>
  <c r="U30" i="11"/>
  <c r="T30" i="11"/>
  <c r="S30" i="11"/>
  <c r="R30" i="11"/>
  <c r="Q30" i="11"/>
  <c r="P30" i="11"/>
  <c r="E30" i="11"/>
  <c r="S29" i="11"/>
  <c r="R29" i="11"/>
  <c r="Q29" i="11"/>
  <c r="P29" i="11"/>
  <c r="E29" i="11"/>
  <c r="T29" i="11" s="1"/>
  <c r="U28" i="11"/>
  <c r="T28" i="11"/>
  <c r="S28" i="11"/>
  <c r="R28" i="11"/>
  <c r="Q28" i="11"/>
  <c r="P28" i="11"/>
  <c r="E28" i="11"/>
  <c r="R26" i="11"/>
  <c r="O26" i="11"/>
  <c r="N26" i="11"/>
  <c r="M26" i="11"/>
  <c r="S26" i="11" s="1"/>
  <c r="L26" i="11"/>
  <c r="K26" i="11"/>
  <c r="J26" i="11"/>
  <c r="I26" i="11"/>
  <c r="H26" i="11"/>
  <c r="P26" i="11" s="1"/>
  <c r="G26" i="11"/>
  <c r="F26" i="11"/>
  <c r="C26" i="11"/>
  <c r="B26" i="11"/>
  <c r="S25" i="11"/>
  <c r="R25" i="11"/>
  <c r="Q25" i="11"/>
  <c r="P25" i="11"/>
  <c r="E25" i="11"/>
  <c r="T25" i="11" s="1"/>
  <c r="S24" i="11"/>
  <c r="R24" i="11"/>
  <c r="Q24" i="11"/>
  <c r="P24" i="11"/>
  <c r="E24" i="11"/>
  <c r="S23" i="11"/>
  <c r="R23" i="11"/>
  <c r="Q23" i="11"/>
  <c r="P23" i="11"/>
  <c r="E23" i="11"/>
  <c r="U22" i="11"/>
  <c r="T22" i="11"/>
  <c r="S22" i="11"/>
  <c r="R22" i="11"/>
  <c r="Q22" i="11"/>
  <c r="P22" i="11"/>
  <c r="E22" i="11"/>
  <c r="U21" i="11"/>
  <c r="T21" i="11"/>
  <c r="S21" i="11"/>
  <c r="R21" i="11"/>
  <c r="Q21" i="11"/>
  <c r="P21" i="11"/>
  <c r="E21" i="11"/>
  <c r="U20" i="11"/>
  <c r="T20" i="11"/>
  <c r="S20" i="11"/>
  <c r="R20" i="11"/>
  <c r="Q20" i="11"/>
  <c r="P20" i="11"/>
  <c r="E20" i="11"/>
  <c r="S19" i="11"/>
  <c r="R19" i="11"/>
  <c r="Q19" i="11"/>
  <c r="P19" i="11"/>
  <c r="E19" i="11"/>
  <c r="T19" i="11" s="1"/>
  <c r="S17" i="11"/>
  <c r="R17" i="11"/>
  <c r="O17" i="11"/>
  <c r="N17" i="11"/>
  <c r="M17" i="11"/>
  <c r="L17" i="11"/>
  <c r="K17" i="11"/>
  <c r="J17" i="11"/>
  <c r="I17" i="11"/>
  <c r="H17" i="11"/>
  <c r="P17" i="11" s="1"/>
  <c r="G17" i="11"/>
  <c r="F17" i="11"/>
  <c r="C17" i="11"/>
  <c r="B17" i="11"/>
  <c r="E17" i="11" s="1"/>
  <c r="U16" i="11"/>
  <c r="T16" i="11"/>
  <c r="S16" i="11"/>
  <c r="R16" i="11"/>
  <c r="Q16" i="11"/>
  <c r="P16" i="11"/>
  <c r="E16" i="11"/>
  <c r="U15" i="11"/>
  <c r="T15" i="11"/>
  <c r="S15" i="11"/>
  <c r="R15" i="11"/>
  <c r="Q15" i="11"/>
  <c r="P15" i="11"/>
  <c r="E15" i="11"/>
  <c r="T14" i="11"/>
  <c r="S14" i="11"/>
  <c r="R14" i="11"/>
  <c r="Q14" i="11"/>
  <c r="P14" i="11"/>
  <c r="E14" i="11"/>
  <c r="U14" i="11" s="1"/>
  <c r="T13" i="11"/>
  <c r="S13" i="11"/>
  <c r="R13" i="11"/>
  <c r="Q13" i="11"/>
  <c r="P13" i="11"/>
  <c r="E13" i="11"/>
  <c r="U13" i="11" s="1"/>
  <c r="U12" i="11"/>
  <c r="S12" i="11"/>
  <c r="R12" i="11"/>
  <c r="Q12" i="11"/>
  <c r="P12" i="11"/>
  <c r="E12" i="11"/>
  <c r="T12" i="11" s="1"/>
  <c r="U11" i="11"/>
  <c r="S11" i="11"/>
  <c r="R11" i="11"/>
  <c r="Q11" i="11"/>
  <c r="P11" i="11"/>
  <c r="E11" i="11"/>
  <c r="T11" i="11" s="1"/>
  <c r="T10" i="11"/>
  <c r="S10" i="11"/>
  <c r="R10" i="11"/>
  <c r="Q10" i="11"/>
  <c r="U10" i="11" s="1"/>
  <c r="P10" i="11"/>
  <c r="E10" i="11"/>
  <c r="U9" i="11"/>
  <c r="S9" i="11"/>
  <c r="R9" i="11"/>
  <c r="Q9" i="11"/>
  <c r="P9" i="11"/>
  <c r="E9" i="11"/>
  <c r="T96" i="10"/>
  <c r="S96" i="10"/>
  <c r="R96" i="10"/>
  <c r="Q96" i="10"/>
  <c r="P96" i="10"/>
  <c r="E96" i="10"/>
  <c r="U96" i="10" s="1"/>
  <c r="U95" i="10"/>
  <c r="T95" i="10"/>
  <c r="S95" i="10"/>
  <c r="R95" i="10"/>
  <c r="Q95" i="10"/>
  <c r="P95" i="10"/>
  <c r="E95" i="10"/>
  <c r="U94" i="10"/>
  <c r="T94" i="10"/>
  <c r="S94" i="10"/>
  <c r="R94" i="10"/>
  <c r="Q94" i="10"/>
  <c r="P94" i="10"/>
  <c r="E94" i="10"/>
  <c r="T93" i="10"/>
  <c r="S93" i="10"/>
  <c r="R93" i="10"/>
  <c r="Q93" i="10"/>
  <c r="P93" i="10"/>
  <c r="E93" i="10"/>
  <c r="U93" i="10" s="1"/>
  <c r="U92" i="10"/>
  <c r="S92" i="10"/>
  <c r="R92" i="10"/>
  <c r="Q92" i="10"/>
  <c r="P92" i="10"/>
  <c r="E92" i="10"/>
  <c r="T92" i="10" s="1"/>
  <c r="U91" i="10"/>
  <c r="S91" i="10"/>
  <c r="R91" i="10"/>
  <c r="Q91" i="10"/>
  <c r="P91" i="10"/>
  <c r="E91" i="10"/>
  <c r="T91" i="10" s="1"/>
  <c r="T90" i="10"/>
  <c r="S90" i="10"/>
  <c r="R90" i="10"/>
  <c r="Q90" i="10"/>
  <c r="P90" i="10"/>
  <c r="E90" i="10"/>
  <c r="U90" i="10" s="1"/>
  <c r="U89" i="10"/>
  <c r="S89" i="10"/>
  <c r="R89" i="10"/>
  <c r="Q89" i="10"/>
  <c r="P89" i="10"/>
  <c r="E89" i="10"/>
  <c r="T89" i="10" s="1"/>
  <c r="U88" i="10"/>
  <c r="T88" i="10"/>
  <c r="S88" i="10"/>
  <c r="R88" i="10"/>
  <c r="Q88" i="10"/>
  <c r="P88" i="10"/>
  <c r="E88" i="10"/>
  <c r="O75" i="10"/>
  <c r="N75" i="10"/>
  <c r="M75" i="10"/>
  <c r="L75" i="10"/>
  <c r="K75" i="10"/>
  <c r="J75" i="10"/>
  <c r="I75" i="10"/>
  <c r="H75" i="10"/>
  <c r="G75" i="10"/>
  <c r="F75" i="10"/>
  <c r="C75" i="10"/>
  <c r="B75" i="10"/>
  <c r="S74" i="10"/>
  <c r="R74" i="10"/>
  <c r="Q74" i="10"/>
  <c r="O74" i="10"/>
  <c r="N74" i="10"/>
  <c r="M74" i="10"/>
  <c r="L74" i="10"/>
  <c r="K74" i="10"/>
  <c r="J74" i="10"/>
  <c r="I74" i="10"/>
  <c r="H74" i="10"/>
  <c r="P74" i="10" s="1"/>
  <c r="G74" i="10"/>
  <c r="F74" i="10"/>
  <c r="C74" i="10"/>
  <c r="B74" i="10"/>
  <c r="E74" i="10" s="1"/>
  <c r="S73" i="10"/>
  <c r="O73" i="10"/>
  <c r="N73" i="10"/>
  <c r="M73" i="10"/>
  <c r="L73" i="10"/>
  <c r="R73" i="10" s="1"/>
  <c r="K73" i="10"/>
  <c r="J73" i="10"/>
  <c r="I73" i="10"/>
  <c r="H73" i="10"/>
  <c r="P73" i="10" s="1"/>
  <c r="G73" i="10"/>
  <c r="F73" i="10"/>
  <c r="C73" i="10"/>
  <c r="B73" i="10"/>
  <c r="E73" i="10" s="1"/>
  <c r="S72" i="10"/>
  <c r="R72" i="10"/>
  <c r="Q72" i="10"/>
  <c r="P72" i="10"/>
  <c r="E72" i="10"/>
  <c r="T72" i="10" s="1"/>
  <c r="U71" i="10"/>
  <c r="S71" i="10"/>
  <c r="R71" i="10"/>
  <c r="Q71" i="10"/>
  <c r="P71" i="10"/>
  <c r="T71" i="10" s="1"/>
  <c r="E71" i="10"/>
  <c r="O69" i="10"/>
  <c r="N69" i="10"/>
  <c r="M69" i="10"/>
  <c r="L69" i="10"/>
  <c r="K69" i="10"/>
  <c r="J69" i="10"/>
  <c r="I69" i="10"/>
  <c r="H69" i="10"/>
  <c r="G69" i="10"/>
  <c r="F69" i="10"/>
  <c r="C69" i="10"/>
  <c r="B69" i="10"/>
  <c r="O68" i="10"/>
  <c r="N68" i="10"/>
  <c r="M68" i="10"/>
  <c r="S68" i="10" s="1"/>
  <c r="L68" i="10"/>
  <c r="R68" i="10" s="1"/>
  <c r="K68" i="10"/>
  <c r="J68" i="10"/>
  <c r="I68" i="10"/>
  <c r="H68" i="10"/>
  <c r="G68" i="10"/>
  <c r="F68" i="10"/>
  <c r="C68" i="10"/>
  <c r="B68" i="10"/>
  <c r="E68" i="10" s="1"/>
  <c r="U67" i="10"/>
  <c r="S67" i="10"/>
  <c r="R67" i="10"/>
  <c r="Q67" i="10"/>
  <c r="P67" i="10"/>
  <c r="E67" i="10"/>
  <c r="T67" i="10" s="1"/>
  <c r="U66" i="10"/>
  <c r="S66" i="10"/>
  <c r="R66" i="10"/>
  <c r="Q66" i="10"/>
  <c r="P66" i="10"/>
  <c r="E66" i="10"/>
  <c r="T66" i="10" s="1"/>
  <c r="S65" i="10"/>
  <c r="R65" i="10"/>
  <c r="Q65" i="10"/>
  <c r="P65" i="10"/>
  <c r="E65" i="10"/>
  <c r="U65" i="10" s="1"/>
  <c r="S64" i="10"/>
  <c r="R64" i="10"/>
  <c r="Q64" i="10"/>
  <c r="P64" i="10"/>
  <c r="E64" i="10"/>
  <c r="U64" i="10" s="1"/>
  <c r="U63" i="10"/>
  <c r="S63" i="10"/>
  <c r="R63" i="10"/>
  <c r="Q63" i="10"/>
  <c r="P63" i="10"/>
  <c r="E63" i="10"/>
  <c r="T63" i="10" s="1"/>
  <c r="O61" i="10"/>
  <c r="N61" i="10"/>
  <c r="M61" i="10"/>
  <c r="S61" i="10" s="1"/>
  <c r="L61" i="10"/>
  <c r="R61" i="10" s="1"/>
  <c r="K61" i="10"/>
  <c r="J61" i="10"/>
  <c r="I61" i="10"/>
  <c r="Q61" i="10" s="1"/>
  <c r="H61" i="10"/>
  <c r="C61" i="10"/>
  <c r="B61" i="10"/>
  <c r="E61" i="10" s="1"/>
  <c r="S60" i="10"/>
  <c r="R60" i="10"/>
  <c r="Q60" i="10"/>
  <c r="P60" i="10"/>
  <c r="E60" i="10"/>
  <c r="S59" i="10"/>
  <c r="R59" i="10"/>
  <c r="Q59" i="10"/>
  <c r="P59" i="10"/>
  <c r="E59" i="10"/>
  <c r="U59" i="10" s="1"/>
  <c r="S58" i="10"/>
  <c r="R58" i="10"/>
  <c r="Q58" i="10"/>
  <c r="P58" i="10"/>
  <c r="E58" i="10"/>
  <c r="U58" i="10" s="1"/>
  <c r="S57" i="10"/>
  <c r="R57" i="10"/>
  <c r="Q57" i="10"/>
  <c r="P57" i="10"/>
  <c r="E57" i="10"/>
  <c r="T57" i="10" s="1"/>
  <c r="O55" i="10"/>
  <c r="N55" i="10"/>
  <c r="M55" i="10"/>
  <c r="S55" i="10" s="1"/>
  <c r="L55" i="10"/>
  <c r="R55" i="10" s="1"/>
  <c r="K55" i="10"/>
  <c r="J55" i="10"/>
  <c r="I55" i="10"/>
  <c r="H55" i="10"/>
  <c r="G55" i="10"/>
  <c r="F55" i="10"/>
  <c r="C55" i="10"/>
  <c r="B55" i="10"/>
  <c r="U54" i="10"/>
  <c r="T54" i="10"/>
  <c r="S54" i="10"/>
  <c r="R54" i="10"/>
  <c r="Q54" i="10"/>
  <c r="P54" i="10"/>
  <c r="E54" i="10"/>
  <c r="S53" i="10"/>
  <c r="R53" i="10"/>
  <c r="Q53" i="10"/>
  <c r="P53" i="10"/>
  <c r="E53" i="10"/>
  <c r="U53" i="10" s="1"/>
  <c r="U52" i="10"/>
  <c r="T52" i="10"/>
  <c r="S52" i="10"/>
  <c r="R52" i="10"/>
  <c r="Q52" i="10"/>
  <c r="P52" i="10"/>
  <c r="E52" i="10"/>
  <c r="U51" i="10"/>
  <c r="S51" i="10"/>
  <c r="R51" i="10"/>
  <c r="Q51" i="10"/>
  <c r="P51" i="10"/>
  <c r="E51" i="10"/>
  <c r="T51" i="10" s="1"/>
  <c r="S50" i="10"/>
  <c r="R50" i="10"/>
  <c r="Q50" i="10"/>
  <c r="P50" i="10"/>
  <c r="E50" i="10"/>
  <c r="S49" i="10"/>
  <c r="R49" i="10"/>
  <c r="Q49" i="10"/>
  <c r="P49" i="10"/>
  <c r="E49" i="10"/>
  <c r="T49" i="10" s="1"/>
  <c r="S48" i="10"/>
  <c r="R48" i="10"/>
  <c r="Q48" i="10"/>
  <c r="P48" i="10"/>
  <c r="E48" i="10"/>
  <c r="U48" i="10" s="1"/>
  <c r="S47" i="10"/>
  <c r="R47" i="10"/>
  <c r="Q47" i="10"/>
  <c r="P47" i="10"/>
  <c r="E47" i="10"/>
  <c r="U47" i="10" s="1"/>
  <c r="U46" i="10"/>
  <c r="T46" i="10"/>
  <c r="S46" i="10"/>
  <c r="R46" i="10"/>
  <c r="Q46" i="10"/>
  <c r="P46" i="10"/>
  <c r="E46" i="10"/>
  <c r="U45" i="10"/>
  <c r="S45" i="10"/>
  <c r="R45" i="10"/>
  <c r="Q45" i="10"/>
  <c r="P45" i="10"/>
  <c r="E45" i="10"/>
  <c r="S44" i="10"/>
  <c r="R44" i="10"/>
  <c r="Q44" i="10"/>
  <c r="P44" i="10"/>
  <c r="E44" i="10"/>
  <c r="U44" i="10" s="1"/>
  <c r="S42" i="10"/>
  <c r="O42" i="10"/>
  <c r="N42" i="10"/>
  <c r="R42" i="10" s="1"/>
  <c r="M42" i="10"/>
  <c r="L42" i="10"/>
  <c r="K42" i="10"/>
  <c r="J42" i="10"/>
  <c r="I42" i="10"/>
  <c r="Q42" i="10" s="1"/>
  <c r="H42" i="10"/>
  <c r="G42" i="10"/>
  <c r="F42" i="10"/>
  <c r="C42" i="10"/>
  <c r="B42" i="10"/>
  <c r="U41" i="10"/>
  <c r="T41" i="10"/>
  <c r="S41" i="10"/>
  <c r="R41" i="10"/>
  <c r="Q41" i="10"/>
  <c r="P41" i="10"/>
  <c r="E41" i="10"/>
  <c r="S40" i="10"/>
  <c r="R40" i="10"/>
  <c r="Q40" i="10"/>
  <c r="P40" i="10"/>
  <c r="E40" i="10"/>
  <c r="T40" i="10" s="1"/>
  <c r="S39" i="10"/>
  <c r="R39" i="10"/>
  <c r="Q39" i="10"/>
  <c r="P39" i="10"/>
  <c r="E39" i="10"/>
  <c r="U39" i="10" s="1"/>
  <c r="S38" i="10"/>
  <c r="R38" i="10"/>
  <c r="Q38" i="10"/>
  <c r="P38" i="10"/>
  <c r="E38" i="10"/>
  <c r="T38" i="10" s="1"/>
  <c r="U37" i="10"/>
  <c r="T37" i="10"/>
  <c r="S37" i="10"/>
  <c r="R37" i="10"/>
  <c r="Q37" i="10"/>
  <c r="P37" i="10"/>
  <c r="E37" i="10"/>
  <c r="O35" i="10"/>
  <c r="N35" i="10"/>
  <c r="M35" i="10"/>
  <c r="S35" i="10" s="1"/>
  <c r="L35" i="10"/>
  <c r="R35" i="10" s="1"/>
  <c r="K35" i="10"/>
  <c r="J35" i="10"/>
  <c r="I35" i="10"/>
  <c r="H35" i="10"/>
  <c r="P35" i="10" s="1"/>
  <c r="G35" i="10"/>
  <c r="F35" i="10"/>
  <c r="E35" i="10"/>
  <c r="C35" i="10"/>
  <c r="B35" i="10"/>
  <c r="S34" i="10"/>
  <c r="R34" i="10"/>
  <c r="Q34" i="10"/>
  <c r="P34" i="10"/>
  <c r="E34" i="10"/>
  <c r="T34" i="10" s="1"/>
  <c r="O32" i="10"/>
  <c r="N32" i="10"/>
  <c r="M32" i="10"/>
  <c r="S32" i="10" s="1"/>
  <c r="L32" i="10"/>
  <c r="R32" i="10" s="1"/>
  <c r="K32" i="10"/>
  <c r="J32" i="10"/>
  <c r="I32" i="10"/>
  <c r="Q32" i="10" s="1"/>
  <c r="H32" i="10"/>
  <c r="G32" i="10"/>
  <c r="F32" i="10"/>
  <c r="C32" i="10"/>
  <c r="E32" i="10" s="1"/>
  <c r="B32" i="10"/>
  <c r="S31" i="10"/>
  <c r="R31" i="10"/>
  <c r="Q31" i="10"/>
  <c r="P31" i="10"/>
  <c r="E31" i="10"/>
  <c r="U31" i="10" s="1"/>
  <c r="S30" i="10"/>
  <c r="R30" i="10"/>
  <c r="Q30" i="10"/>
  <c r="P30" i="10"/>
  <c r="E30" i="10"/>
  <c r="T30" i="10" s="1"/>
  <c r="U29" i="10"/>
  <c r="S29" i="10"/>
  <c r="R29" i="10"/>
  <c r="Q29" i="10"/>
  <c r="P29" i="10"/>
  <c r="E29" i="10"/>
  <c r="T29" i="10" s="1"/>
  <c r="S28" i="10"/>
  <c r="R28" i="10"/>
  <c r="Q28" i="10"/>
  <c r="P28" i="10"/>
  <c r="E28" i="10"/>
  <c r="U28" i="10" s="1"/>
  <c r="S26" i="10"/>
  <c r="O26" i="10"/>
  <c r="N26" i="10"/>
  <c r="M26" i="10"/>
  <c r="L26" i="10"/>
  <c r="R26" i="10" s="1"/>
  <c r="K26" i="10"/>
  <c r="J26" i="10"/>
  <c r="I26" i="10"/>
  <c r="H26" i="10"/>
  <c r="G26" i="10"/>
  <c r="F26" i="10"/>
  <c r="C26" i="10"/>
  <c r="B26" i="10"/>
  <c r="E26" i="10" s="1"/>
  <c r="S25" i="10"/>
  <c r="R25" i="10"/>
  <c r="Q25" i="10"/>
  <c r="P25" i="10"/>
  <c r="E25" i="10"/>
  <c r="U25" i="10" s="1"/>
  <c r="S24" i="10"/>
  <c r="R24" i="10"/>
  <c r="Q24" i="10"/>
  <c r="P24" i="10"/>
  <c r="E24" i="10"/>
  <c r="T24" i="10" s="1"/>
  <c r="U23" i="10"/>
  <c r="T23" i="10"/>
  <c r="S23" i="10"/>
  <c r="R23" i="10"/>
  <c r="Q23" i="10"/>
  <c r="P23" i="10"/>
  <c r="E23" i="10"/>
  <c r="T22" i="10"/>
  <c r="S22" i="10"/>
  <c r="R22" i="10"/>
  <c r="Q22" i="10"/>
  <c r="P22" i="10"/>
  <c r="E22" i="10"/>
  <c r="U22" i="10" s="1"/>
  <c r="U21" i="10"/>
  <c r="S21" i="10"/>
  <c r="R21" i="10"/>
  <c r="Q21" i="10"/>
  <c r="P21" i="10"/>
  <c r="E21" i="10"/>
  <c r="T21" i="10" s="1"/>
  <c r="S20" i="10"/>
  <c r="R20" i="10"/>
  <c r="Q20" i="10"/>
  <c r="P20" i="10"/>
  <c r="E20" i="10"/>
  <c r="U20" i="10" s="1"/>
  <c r="U19" i="10"/>
  <c r="T19" i="10"/>
  <c r="S19" i="10"/>
  <c r="R19" i="10"/>
  <c r="Q19" i="10"/>
  <c r="P19" i="10"/>
  <c r="E19" i="10"/>
  <c r="S17" i="10"/>
  <c r="R17" i="10"/>
  <c r="O17" i="10"/>
  <c r="N17" i="10"/>
  <c r="M17" i="10"/>
  <c r="L17" i="10"/>
  <c r="K17" i="10"/>
  <c r="J17" i="10"/>
  <c r="I17" i="10"/>
  <c r="Q17" i="10" s="1"/>
  <c r="H17" i="10"/>
  <c r="P17" i="10" s="1"/>
  <c r="G17" i="10"/>
  <c r="F17" i="10"/>
  <c r="C17" i="10"/>
  <c r="B17" i="10"/>
  <c r="E17" i="10" s="1"/>
  <c r="U16" i="10"/>
  <c r="T16" i="10"/>
  <c r="S16" i="10"/>
  <c r="R16" i="10"/>
  <c r="Q16" i="10"/>
  <c r="P16" i="10"/>
  <c r="E16" i="10"/>
  <c r="U15" i="10"/>
  <c r="S15" i="10"/>
  <c r="R15" i="10"/>
  <c r="Q15" i="10"/>
  <c r="P15" i="10"/>
  <c r="E15" i="10"/>
  <c r="T15" i="10" s="1"/>
  <c r="T14" i="10"/>
  <c r="S14" i="10"/>
  <c r="R14" i="10"/>
  <c r="Q14" i="10"/>
  <c r="U14" i="10" s="1"/>
  <c r="P14" i="10"/>
  <c r="E14" i="10"/>
  <c r="U13" i="10"/>
  <c r="T13" i="10"/>
  <c r="S13" i="10"/>
  <c r="R13" i="10"/>
  <c r="Q13" i="10"/>
  <c r="P13" i="10"/>
  <c r="E13" i="10"/>
  <c r="T12" i="10"/>
  <c r="S12" i="10"/>
  <c r="R12" i="10"/>
  <c r="Q12" i="10"/>
  <c r="P12" i="10"/>
  <c r="E12" i="10"/>
  <c r="U12" i="10" s="1"/>
  <c r="T11" i="10"/>
  <c r="S11" i="10"/>
  <c r="R11" i="10"/>
  <c r="Q11" i="10"/>
  <c r="P11" i="10"/>
  <c r="E11" i="10"/>
  <c r="U11" i="10" s="1"/>
  <c r="U10" i="10"/>
  <c r="S10" i="10"/>
  <c r="R10" i="10"/>
  <c r="Q10" i="10"/>
  <c r="P10" i="10"/>
  <c r="E10" i="10"/>
  <c r="S9" i="10"/>
  <c r="R9" i="10"/>
  <c r="Q9" i="10"/>
  <c r="P9" i="10"/>
  <c r="E9" i="10"/>
  <c r="U96" i="9"/>
  <c r="T96" i="9"/>
  <c r="S96" i="9"/>
  <c r="R96" i="9"/>
  <c r="Q96" i="9"/>
  <c r="P96" i="9"/>
  <c r="E96" i="9"/>
  <c r="U95" i="9"/>
  <c r="S95" i="9"/>
  <c r="R95" i="9"/>
  <c r="Q95" i="9"/>
  <c r="P95" i="9"/>
  <c r="E95" i="9"/>
  <c r="T95" i="9" s="1"/>
  <c r="T94" i="9"/>
  <c r="S94" i="9"/>
  <c r="R94" i="9"/>
  <c r="Q94" i="9"/>
  <c r="P94" i="9"/>
  <c r="E94" i="9"/>
  <c r="U94" i="9" s="1"/>
  <c r="U93" i="9"/>
  <c r="T93" i="9"/>
  <c r="S93" i="9"/>
  <c r="R93" i="9"/>
  <c r="Q93" i="9"/>
  <c r="P93" i="9"/>
  <c r="E93" i="9"/>
  <c r="T92" i="9"/>
  <c r="S92" i="9"/>
  <c r="R92" i="9"/>
  <c r="Q92" i="9"/>
  <c r="P92" i="9"/>
  <c r="E92" i="9"/>
  <c r="U92" i="9" s="1"/>
  <c r="T91" i="9"/>
  <c r="S91" i="9"/>
  <c r="R91" i="9"/>
  <c r="Q91" i="9"/>
  <c r="P91" i="9"/>
  <c r="E91" i="9"/>
  <c r="U91" i="9" s="1"/>
  <c r="U90" i="9"/>
  <c r="S90" i="9"/>
  <c r="R90" i="9"/>
  <c r="Q90" i="9"/>
  <c r="P90" i="9"/>
  <c r="E90" i="9"/>
  <c r="T90" i="9" s="1"/>
  <c r="S89" i="9"/>
  <c r="R89" i="9"/>
  <c r="Q89" i="9"/>
  <c r="P89" i="9"/>
  <c r="E89" i="9"/>
  <c r="U89" i="9" s="1"/>
  <c r="S88" i="9"/>
  <c r="S87" i="9" s="1"/>
  <c r="R88" i="9"/>
  <c r="Q88" i="9"/>
  <c r="P88" i="9"/>
  <c r="E88" i="9"/>
  <c r="T88" i="9" s="1"/>
  <c r="O75" i="9"/>
  <c r="N75" i="9"/>
  <c r="M75" i="9"/>
  <c r="L75" i="9"/>
  <c r="K75" i="9"/>
  <c r="J75" i="9"/>
  <c r="I75" i="9"/>
  <c r="H75" i="9"/>
  <c r="G75" i="9"/>
  <c r="F75" i="9"/>
  <c r="C75" i="9"/>
  <c r="B75" i="9"/>
  <c r="Q74" i="9"/>
  <c r="O74" i="9"/>
  <c r="N74" i="9"/>
  <c r="M74" i="9"/>
  <c r="S74" i="9" s="1"/>
  <c r="L74" i="9"/>
  <c r="R74" i="9" s="1"/>
  <c r="K74" i="9"/>
  <c r="J74" i="9"/>
  <c r="I74" i="9"/>
  <c r="H74" i="9"/>
  <c r="P74" i="9" s="1"/>
  <c r="G74" i="9"/>
  <c r="F74" i="9"/>
  <c r="C74" i="9"/>
  <c r="B74" i="9"/>
  <c r="E74" i="9" s="1"/>
  <c r="R73" i="9"/>
  <c r="O73" i="9"/>
  <c r="N73" i="9"/>
  <c r="M73" i="9"/>
  <c r="L73" i="9"/>
  <c r="K73" i="9"/>
  <c r="J73" i="9"/>
  <c r="I73" i="9"/>
  <c r="H73" i="9"/>
  <c r="P73" i="9" s="1"/>
  <c r="G73" i="9"/>
  <c r="F73" i="9"/>
  <c r="E73" i="9"/>
  <c r="C73" i="9"/>
  <c r="B73" i="9"/>
  <c r="S72" i="9"/>
  <c r="R72" i="9"/>
  <c r="Q72" i="9"/>
  <c r="P72" i="9"/>
  <c r="E72" i="9"/>
  <c r="S71" i="9"/>
  <c r="R71" i="9"/>
  <c r="Q71" i="9"/>
  <c r="P71" i="9"/>
  <c r="E71" i="9"/>
  <c r="U71" i="9" s="1"/>
  <c r="O69" i="9"/>
  <c r="N69" i="9"/>
  <c r="M69" i="9"/>
  <c r="L69" i="9"/>
  <c r="K69" i="9"/>
  <c r="J69" i="9"/>
  <c r="I69" i="9"/>
  <c r="H69" i="9"/>
  <c r="G69" i="9"/>
  <c r="F69" i="9"/>
  <c r="C69" i="9"/>
  <c r="B69" i="9"/>
  <c r="R68" i="9"/>
  <c r="O68" i="9"/>
  <c r="N68" i="9"/>
  <c r="M68" i="9"/>
  <c r="S68" i="9" s="1"/>
  <c r="L68" i="9"/>
  <c r="K68" i="9"/>
  <c r="J68" i="9"/>
  <c r="I68" i="9"/>
  <c r="H68" i="9"/>
  <c r="P68" i="9" s="1"/>
  <c r="G68" i="9"/>
  <c r="F68" i="9"/>
  <c r="C68" i="9"/>
  <c r="B68" i="9"/>
  <c r="S67" i="9"/>
  <c r="R67" i="9"/>
  <c r="Q67" i="9"/>
  <c r="P67" i="9"/>
  <c r="E67" i="9"/>
  <c r="T67" i="9" s="1"/>
  <c r="T66" i="9"/>
  <c r="S66" i="9"/>
  <c r="R66" i="9"/>
  <c r="Q66" i="9"/>
  <c r="P66" i="9"/>
  <c r="E66" i="9"/>
  <c r="U66" i="9" s="1"/>
  <c r="U65" i="9"/>
  <c r="T65" i="9"/>
  <c r="S65" i="9"/>
  <c r="R65" i="9"/>
  <c r="Q65" i="9"/>
  <c r="P65" i="9"/>
  <c r="E65" i="9"/>
  <c r="U64" i="9"/>
  <c r="T64" i="9"/>
  <c r="S64" i="9"/>
  <c r="R64" i="9"/>
  <c r="Q64" i="9"/>
  <c r="P64" i="9"/>
  <c r="E64" i="9"/>
  <c r="S63" i="9"/>
  <c r="R63" i="9"/>
  <c r="Q63" i="9"/>
  <c r="P63" i="9"/>
  <c r="E63" i="9"/>
  <c r="T63" i="9" s="1"/>
  <c r="O61" i="9"/>
  <c r="N61" i="9"/>
  <c r="M61" i="9"/>
  <c r="S61" i="9" s="1"/>
  <c r="L61" i="9"/>
  <c r="R61" i="9" s="1"/>
  <c r="K61" i="9"/>
  <c r="J61" i="9"/>
  <c r="I61" i="9"/>
  <c r="H61" i="9"/>
  <c r="C61" i="9"/>
  <c r="B61" i="9"/>
  <c r="E61" i="9" s="1"/>
  <c r="U60" i="9"/>
  <c r="S60" i="9"/>
  <c r="R60" i="9"/>
  <c r="Q60" i="9"/>
  <c r="P60" i="9"/>
  <c r="E60" i="9"/>
  <c r="T60" i="9" s="1"/>
  <c r="S59" i="9"/>
  <c r="R59" i="9"/>
  <c r="Q59" i="9"/>
  <c r="P59" i="9"/>
  <c r="E59" i="9"/>
  <c r="U59" i="9" s="1"/>
  <c r="S58" i="9"/>
  <c r="R58" i="9"/>
  <c r="Q58" i="9"/>
  <c r="P58" i="9"/>
  <c r="E58" i="9"/>
  <c r="T58" i="9" s="1"/>
  <c r="U57" i="9"/>
  <c r="T57" i="9"/>
  <c r="S57" i="9"/>
  <c r="R57" i="9"/>
  <c r="Q57" i="9"/>
  <c r="P57" i="9"/>
  <c r="E57" i="9"/>
  <c r="O55" i="9"/>
  <c r="N55" i="9"/>
  <c r="M55" i="9"/>
  <c r="S55" i="9" s="1"/>
  <c r="L55" i="9"/>
  <c r="R55" i="9" s="1"/>
  <c r="K55" i="9"/>
  <c r="J55" i="9"/>
  <c r="I55" i="9"/>
  <c r="H55" i="9"/>
  <c r="G55" i="9"/>
  <c r="F55" i="9"/>
  <c r="C55" i="9"/>
  <c r="B55" i="9"/>
  <c r="S54" i="9"/>
  <c r="R54" i="9"/>
  <c r="Q54" i="9"/>
  <c r="P54" i="9"/>
  <c r="E54" i="9"/>
  <c r="U54" i="9" s="1"/>
  <c r="S53" i="9"/>
  <c r="R53" i="9"/>
  <c r="Q53" i="9"/>
  <c r="P53" i="9"/>
  <c r="E53" i="9"/>
  <c r="T53" i="9" s="1"/>
  <c r="S52" i="9"/>
  <c r="R52" i="9"/>
  <c r="Q52" i="9"/>
  <c r="P52" i="9"/>
  <c r="E52" i="9"/>
  <c r="U52" i="9" s="1"/>
  <c r="S51" i="9"/>
  <c r="R51" i="9"/>
  <c r="Q51" i="9"/>
  <c r="P51" i="9"/>
  <c r="E51" i="9"/>
  <c r="U51" i="9" s="1"/>
  <c r="U50" i="9"/>
  <c r="T50" i="9"/>
  <c r="S50" i="9"/>
  <c r="R50" i="9"/>
  <c r="Q50" i="9"/>
  <c r="P50" i="9"/>
  <c r="E50" i="9"/>
  <c r="S49" i="9"/>
  <c r="R49" i="9"/>
  <c r="Q49" i="9"/>
  <c r="P49" i="9"/>
  <c r="E49" i="9"/>
  <c r="U49" i="9" s="1"/>
  <c r="S48" i="9"/>
  <c r="R48" i="9"/>
  <c r="Q48" i="9"/>
  <c r="P48" i="9"/>
  <c r="E48" i="9"/>
  <c r="U48" i="9" s="1"/>
  <c r="S47" i="9"/>
  <c r="R47" i="9"/>
  <c r="Q47" i="9"/>
  <c r="P47" i="9"/>
  <c r="E47" i="9"/>
  <c r="S46" i="9"/>
  <c r="R46" i="9"/>
  <c r="Q46" i="9"/>
  <c r="P46" i="9"/>
  <c r="E46" i="9"/>
  <c r="U46" i="9" s="1"/>
  <c r="U45" i="9"/>
  <c r="T45" i="9"/>
  <c r="S45" i="9"/>
  <c r="R45" i="9"/>
  <c r="Q45" i="9"/>
  <c r="P45" i="9"/>
  <c r="E45" i="9"/>
  <c r="S44" i="9"/>
  <c r="R44" i="9"/>
  <c r="Q44" i="9"/>
  <c r="P44" i="9"/>
  <c r="E44" i="9"/>
  <c r="U44" i="9" s="1"/>
  <c r="O42" i="9"/>
  <c r="N42" i="9"/>
  <c r="M42" i="9"/>
  <c r="S42" i="9" s="1"/>
  <c r="L42" i="9"/>
  <c r="R42" i="9" s="1"/>
  <c r="K42" i="9"/>
  <c r="J42" i="9"/>
  <c r="I42" i="9"/>
  <c r="H42" i="9"/>
  <c r="P42" i="9" s="1"/>
  <c r="G42" i="9"/>
  <c r="F42" i="9"/>
  <c r="C42" i="9"/>
  <c r="B42" i="9"/>
  <c r="S41" i="9"/>
  <c r="R41" i="9"/>
  <c r="Q41" i="9"/>
  <c r="P41" i="9"/>
  <c r="E41" i="9"/>
  <c r="U41" i="9" s="1"/>
  <c r="U40" i="9"/>
  <c r="T40" i="9"/>
  <c r="S40" i="9"/>
  <c r="R40" i="9"/>
  <c r="Q40" i="9"/>
  <c r="P40" i="9"/>
  <c r="E40" i="9"/>
  <c r="U39" i="9"/>
  <c r="T39" i="9"/>
  <c r="S39" i="9"/>
  <c r="R39" i="9"/>
  <c r="Q39" i="9"/>
  <c r="P39" i="9"/>
  <c r="E39" i="9"/>
  <c r="T38" i="9"/>
  <c r="S38" i="9"/>
  <c r="R38" i="9"/>
  <c r="Q38" i="9"/>
  <c r="P38" i="9"/>
  <c r="E38" i="9"/>
  <c r="U38" i="9" s="1"/>
  <c r="S37" i="9"/>
  <c r="R37" i="9"/>
  <c r="Q37" i="9"/>
  <c r="P37" i="9"/>
  <c r="E37" i="9"/>
  <c r="O35" i="9"/>
  <c r="S35" i="9" s="1"/>
  <c r="N35" i="9"/>
  <c r="M35" i="9"/>
  <c r="L35" i="9"/>
  <c r="R35" i="9" s="1"/>
  <c r="K35" i="9"/>
  <c r="J35" i="9"/>
  <c r="I35" i="9"/>
  <c r="H35" i="9"/>
  <c r="G35" i="9"/>
  <c r="F35" i="9"/>
  <c r="C35" i="9"/>
  <c r="B35" i="9"/>
  <c r="E35" i="9" s="1"/>
  <c r="T34" i="9"/>
  <c r="S34" i="9"/>
  <c r="R34" i="9"/>
  <c r="Q34" i="9"/>
  <c r="P34" i="9"/>
  <c r="E34" i="9"/>
  <c r="O32" i="9"/>
  <c r="N32" i="9"/>
  <c r="M32" i="9"/>
  <c r="S32" i="9" s="1"/>
  <c r="L32" i="9"/>
  <c r="R32" i="9" s="1"/>
  <c r="K32" i="9"/>
  <c r="J32" i="9"/>
  <c r="I32" i="9"/>
  <c r="H32" i="9"/>
  <c r="G32" i="9"/>
  <c r="F32" i="9"/>
  <c r="C32" i="9"/>
  <c r="B32" i="9"/>
  <c r="E32" i="9" s="1"/>
  <c r="T31" i="9"/>
  <c r="S31" i="9"/>
  <c r="R31" i="9"/>
  <c r="Q31" i="9"/>
  <c r="P31" i="9"/>
  <c r="E31" i="9"/>
  <c r="U31" i="9" s="1"/>
  <c r="U30" i="9"/>
  <c r="S30" i="9"/>
  <c r="R30" i="9"/>
  <c r="Q30" i="9"/>
  <c r="P30" i="9"/>
  <c r="E30" i="9"/>
  <c r="T30" i="9" s="1"/>
  <c r="T29" i="9"/>
  <c r="S29" i="9"/>
  <c r="R29" i="9"/>
  <c r="Q29" i="9"/>
  <c r="P29" i="9"/>
  <c r="E29" i="9"/>
  <c r="U29" i="9" s="1"/>
  <c r="S28" i="9"/>
  <c r="R28" i="9"/>
  <c r="Q28" i="9"/>
  <c r="P28" i="9"/>
  <c r="E28" i="9"/>
  <c r="T28" i="9" s="1"/>
  <c r="S26" i="9"/>
  <c r="O26" i="9"/>
  <c r="N26" i="9"/>
  <c r="M26" i="9"/>
  <c r="L26" i="9"/>
  <c r="R26" i="9" s="1"/>
  <c r="K26" i="9"/>
  <c r="J26" i="9"/>
  <c r="I26" i="9"/>
  <c r="H26" i="9"/>
  <c r="P26" i="9" s="1"/>
  <c r="G26" i="9"/>
  <c r="F26" i="9"/>
  <c r="C26" i="9"/>
  <c r="E26" i="9" s="1"/>
  <c r="B26" i="9"/>
  <c r="U25" i="9"/>
  <c r="S25" i="9"/>
  <c r="R25" i="9"/>
  <c r="Q25" i="9"/>
  <c r="P25" i="9"/>
  <c r="E25" i="9"/>
  <c r="T25" i="9" s="1"/>
  <c r="S24" i="9"/>
  <c r="R24" i="9"/>
  <c r="Q24" i="9"/>
  <c r="P24" i="9"/>
  <c r="E24" i="9"/>
  <c r="U24" i="9" s="1"/>
  <c r="U23" i="9"/>
  <c r="T23" i="9"/>
  <c r="S23" i="9"/>
  <c r="R23" i="9"/>
  <c r="Q23" i="9"/>
  <c r="P23" i="9"/>
  <c r="E23" i="9"/>
  <c r="U22" i="9"/>
  <c r="T22" i="9"/>
  <c r="S22" i="9"/>
  <c r="R22" i="9"/>
  <c r="Q22" i="9"/>
  <c r="P22" i="9"/>
  <c r="E22" i="9"/>
  <c r="U21" i="9"/>
  <c r="T21" i="9"/>
  <c r="S21" i="9"/>
  <c r="R21" i="9"/>
  <c r="Q21" i="9"/>
  <c r="P21" i="9"/>
  <c r="E21" i="9"/>
  <c r="T20" i="9"/>
  <c r="S20" i="9"/>
  <c r="R20" i="9"/>
  <c r="Q20" i="9"/>
  <c r="P20" i="9"/>
  <c r="E20" i="9"/>
  <c r="U20" i="9" s="1"/>
  <c r="S19" i="9"/>
  <c r="R19" i="9"/>
  <c r="Q19" i="9"/>
  <c r="P19" i="9"/>
  <c r="E19" i="9"/>
  <c r="S17" i="9"/>
  <c r="O17" i="9"/>
  <c r="N17" i="9"/>
  <c r="M17" i="9"/>
  <c r="L17" i="9"/>
  <c r="R17" i="9" s="1"/>
  <c r="K17" i="9"/>
  <c r="J17" i="9"/>
  <c r="I17" i="9"/>
  <c r="Q17" i="9" s="1"/>
  <c r="H17" i="9"/>
  <c r="G17" i="9"/>
  <c r="F17" i="9"/>
  <c r="C17" i="9"/>
  <c r="B17" i="9"/>
  <c r="E17" i="9" s="1"/>
  <c r="U16" i="9"/>
  <c r="S16" i="9"/>
  <c r="R16" i="9"/>
  <c r="Q16" i="9"/>
  <c r="P16" i="9"/>
  <c r="E16" i="9"/>
  <c r="T16" i="9" s="1"/>
  <c r="S15" i="9"/>
  <c r="R15" i="9"/>
  <c r="Q15" i="9"/>
  <c r="P15" i="9"/>
  <c r="E15" i="9"/>
  <c r="U15" i="9" s="1"/>
  <c r="U14" i="9"/>
  <c r="T14" i="9"/>
  <c r="S14" i="9"/>
  <c r="R14" i="9"/>
  <c r="Q14" i="9"/>
  <c r="P14" i="9"/>
  <c r="E14" i="9"/>
  <c r="U13" i="9"/>
  <c r="T13" i="9"/>
  <c r="S13" i="9"/>
  <c r="R13" i="9"/>
  <c r="Q13" i="9"/>
  <c r="P13" i="9"/>
  <c r="E13" i="9"/>
  <c r="T12" i="9"/>
  <c r="S12" i="9"/>
  <c r="R12" i="9"/>
  <c r="Q12" i="9"/>
  <c r="P12" i="9"/>
  <c r="E12" i="9"/>
  <c r="U12" i="9" s="1"/>
  <c r="U11" i="9"/>
  <c r="T11" i="9"/>
  <c r="S11" i="9"/>
  <c r="R11" i="9"/>
  <c r="Q11" i="9"/>
  <c r="P11" i="9"/>
  <c r="E11" i="9"/>
  <c r="S10" i="9"/>
  <c r="R10" i="9"/>
  <c r="Q10" i="9"/>
  <c r="P10" i="9"/>
  <c r="E10" i="9"/>
  <c r="T10" i="9" s="1"/>
  <c r="S9" i="9"/>
  <c r="R9" i="9"/>
  <c r="Q9" i="9"/>
  <c r="P9" i="9"/>
  <c r="E9" i="9"/>
  <c r="T9" i="9" s="1"/>
  <c r="S96" i="8"/>
  <c r="R96" i="8"/>
  <c r="Q96" i="8"/>
  <c r="P96" i="8"/>
  <c r="E96" i="8"/>
  <c r="T96" i="8" s="1"/>
  <c r="U95" i="8"/>
  <c r="T95" i="8"/>
  <c r="S95" i="8"/>
  <c r="R95" i="8"/>
  <c r="Q95" i="8"/>
  <c r="P95" i="8"/>
  <c r="E95" i="8"/>
  <c r="S94" i="8"/>
  <c r="R94" i="8"/>
  <c r="Q94" i="8"/>
  <c r="P94" i="8"/>
  <c r="E94" i="8"/>
  <c r="U94" i="8" s="1"/>
  <c r="S93" i="8"/>
  <c r="R93" i="8"/>
  <c r="Q93" i="8"/>
  <c r="P93" i="8"/>
  <c r="E93" i="8"/>
  <c r="U93" i="8" s="1"/>
  <c r="S92" i="8"/>
  <c r="R92" i="8"/>
  <c r="Q92" i="8"/>
  <c r="P92" i="8"/>
  <c r="E92" i="8"/>
  <c r="T92" i="8" s="1"/>
  <c r="U91" i="8"/>
  <c r="T91" i="8"/>
  <c r="S91" i="8"/>
  <c r="R91" i="8"/>
  <c r="Q91" i="8"/>
  <c r="P91" i="8"/>
  <c r="E91" i="8"/>
  <c r="U90" i="8"/>
  <c r="S90" i="8"/>
  <c r="R90" i="8"/>
  <c r="Q90" i="8"/>
  <c r="P90" i="8"/>
  <c r="E90" i="8"/>
  <c r="T90" i="8" s="1"/>
  <c r="S89" i="8"/>
  <c r="R89" i="8"/>
  <c r="Q89" i="8"/>
  <c r="P89" i="8"/>
  <c r="E89" i="8"/>
  <c r="U89" i="8" s="1"/>
  <c r="S88" i="8"/>
  <c r="R88" i="8"/>
  <c r="Q88" i="8"/>
  <c r="Q87" i="8" s="1"/>
  <c r="P88" i="8"/>
  <c r="E88" i="8"/>
  <c r="U88" i="8" s="1"/>
  <c r="O75" i="8"/>
  <c r="N75" i="8"/>
  <c r="M75" i="8"/>
  <c r="L75" i="8"/>
  <c r="R75" i="8" s="1"/>
  <c r="K75" i="8"/>
  <c r="J75" i="8"/>
  <c r="I75" i="8"/>
  <c r="H75" i="8"/>
  <c r="G75" i="8"/>
  <c r="F75" i="8"/>
  <c r="C75" i="8"/>
  <c r="B75" i="8"/>
  <c r="S74" i="8"/>
  <c r="O74" i="8"/>
  <c r="N74" i="8"/>
  <c r="M74" i="8"/>
  <c r="L74" i="8"/>
  <c r="R74" i="8" s="1"/>
  <c r="K74" i="8"/>
  <c r="J74" i="8"/>
  <c r="I74" i="8"/>
  <c r="Q74" i="8" s="1"/>
  <c r="H74" i="8"/>
  <c r="P74" i="8" s="1"/>
  <c r="G74" i="8"/>
  <c r="F74" i="8"/>
  <c r="C74" i="8"/>
  <c r="B74" i="8"/>
  <c r="E74" i="8" s="1"/>
  <c r="O73" i="8"/>
  <c r="N73" i="8"/>
  <c r="M73" i="8"/>
  <c r="L73" i="8"/>
  <c r="R73" i="8" s="1"/>
  <c r="K73" i="8"/>
  <c r="J73" i="8"/>
  <c r="I73" i="8"/>
  <c r="Q73" i="8" s="1"/>
  <c r="H73" i="8"/>
  <c r="P73" i="8" s="1"/>
  <c r="G73" i="8"/>
  <c r="F73" i="8"/>
  <c r="C73" i="8"/>
  <c r="E73" i="8" s="1"/>
  <c r="B73" i="8"/>
  <c r="S72" i="8"/>
  <c r="R72" i="8"/>
  <c r="Q72" i="8"/>
  <c r="P72" i="8"/>
  <c r="E72" i="8"/>
  <c r="U72" i="8" s="1"/>
  <c r="S71" i="8"/>
  <c r="R71" i="8"/>
  <c r="Q71" i="8"/>
  <c r="P71" i="8"/>
  <c r="E71" i="8"/>
  <c r="T71" i="8" s="1"/>
  <c r="O69" i="8"/>
  <c r="N69" i="8"/>
  <c r="M69" i="8"/>
  <c r="L69" i="8"/>
  <c r="K69" i="8"/>
  <c r="J69" i="8"/>
  <c r="I69" i="8"/>
  <c r="H69" i="8"/>
  <c r="G69" i="8"/>
  <c r="F69" i="8"/>
  <c r="C69" i="8"/>
  <c r="B69" i="8"/>
  <c r="O68" i="8"/>
  <c r="N68" i="8"/>
  <c r="M68" i="8"/>
  <c r="S68" i="8" s="1"/>
  <c r="L68" i="8"/>
  <c r="R68" i="8" s="1"/>
  <c r="K68" i="8"/>
  <c r="J68" i="8"/>
  <c r="I68" i="8"/>
  <c r="H68" i="8"/>
  <c r="G68" i="8"/>
  <c r="F68" i="8"/>
  <c r="C68" i="8"/>
  <c r="B68" i="8"/>
  <c r="T67" i="8"/>
  <c r="S67" i="8"/>
  <c r="R67" i="8"/>
  <c r="Q67" i="8"/>
  <c r="P67" i="8"/>
  <c r="E67" i="8"/>
  <c r="U67" i="8" s="1"/>
  <c r="T66" i="8"/>
  <c r="S66" i="8"/>
  <c r="R66" i="8"/>
  <c r="Q66" i="8"/>
  <c r="P66" i="8"/>
  <c r="E66" i="8"/>
  <c r="U66" i="8" s="1"/>
  <c r="S65" i="8"/>
  <c r="R65" i="8"/>
  <c r="Q65" i="8"/>
  <c r="P65" i="8"/>
  <c r="E65" i="8"/>
  <c r="T65" i="8" s="1"/>
  <c r="S64" i="8"/>
  <c r="R64" i="8"/>
  <c r="Q64" i="8"/>
  <c r="P64" i="8"/>
  <c r="E64" i="8"/>
  <c r="U64" i="8" s="1"/>
  <c r="U63" i="8"/>
  <c r="T63" i="8"/>
  <c r="S63" i="8"/>
  <c r="R63" i="8"/>
  <c r="Q63" i="8"/>
  <c r="P63" i="8"/>
  <c r="E63" i="8"/>
  <c r="S61" i="8"/>
  <c r="R61" i="8"/>
  <c r="O61" i="8"/>
  <c r="N61" i="8"/>
  <c r="M61" i="8"/>
  <c r="L61" i="8"/>
  <c r="K61" i="8"/>
  <c r="J61" i="8"/>
  <c r="I61" i="8"/>
  <c r="Q61" i="8" s="1"/>
  <c r="H61" i="8"/>
  <c r="C61" i="8"/>
  <c r="B61" i="8"/>
  <c r="E61" i="8" s="1"/>
  <c r="S60" i="8"/>
  <c r="R60" i="8"/>
  <c r="Q60" i="8"/>
  <c r="P60" i="8"/>
  <c r="E60" i="8"/>
  <c r="U60" i="8" s="1"/>
  <c r="U59" i="8"/>
  <c r="S59" i="8"/>
  <c r="R59" i="8"/>
  <c r="Q59" i="8"/>
  <c r="P59" i="8"/>
  <c r="E59" i="8"/>
  <c r="T59" i="8" s="1"/>
  <c r="S58" i="8"/>
  <c r="R58" i="8"/>
  <c r="Q58" i="8"/>
  <c r="P58" i="8"/>
  <c r="E58" i="8"/>
  <c r="U58" i="8" s="1"/>
  <c r="S57" i="8"/>
  <c r="R57" i="8"/>
  <c r="Q57" i="8"/>
  <c r="P57" i="8"/>
  <c r="E57" i="8"/>
  <c r="U57" i="8" s="1"/>
  <c r="O55" i="8"/>
  <c r="N55" i="8"/>
  <c r="M55" i="8"/>
  <c r="S55" i="8" s="1"/>
  <c r="L55" i="8"/>
  <c r="R55" i="8" s="1"/>
  <c r="K55" i="8"/>
  <c r="J55" i="8"/>
  <c r="I55" i="8"/>
  <c r="H55" i="8"/>
  <c r="P55" i="8" s="1"/>
  <c r="G55" i="8"/>
  <c r="F55" i="8"/>
  <c r="C55" i="8"/>
  <c r="B55" i="8"/>
  <c r="S54" i="8"/>
  <c r="R54" i="8"/>
  <c r="Q54" i="8"/>
  <c r="P54" i="8"/>
  <c r="E54" i="8"/>
  <c r="U54" i="8" s="1"/>
  <c r="S53" i="8"/>
  <c r="R53" i="8"/>
  <c r="Q53" i="8"/>
  <c r="P53" i="8"/>
  <c r="E53" i="8"/>
  <c r="T53" i="8" s="1"/>
  <c r="T52" i="8"/>
  <c r="S52" i="8"/>
  <c r="R52" i="8"/>
  <c r="Q52" i="8"/>
  <c r="P52" i="8"/>
  <c r="E52" i="8"/>
  <c r="U52" i="8" s="1"/>
  <c r="S51" i="8"/>
  <c r="R51" i="8"/>
  <c r="Q51" i="8"/>
  <c r="P51" i="8"/>
  <c r="E51" i="8"/>
  <c r="U51" i="8" s="1"/>
  <c r="S50" i="8"/>
  <c r="R50" i="8"/>
  <c r="Q50" i="8"/>
  <c r="P50" i="8"/>
  <c r="E50" i="8"/>
  <c r="T50" i="8" s="1"/>
  <c r="S49" i="8"/>
  <c r="R49" i="8"/>
  <c r="Q49" i="8"/>
  <c r="P49" i="8"/>
  <c r="E49" i="8"/>
  <c r="U49" i="8" s="1"/>
  <c r="U48" i="8"/>
  <c r="T48" i="8"/>
  <c r="S48" i="8"/>
  <c r="R48" i="8"/>
  <c r="Q48" i="8"/>
  <c r="P48" i="8"/>
  <c r="E48" i="8"/>
  <c r="S47" i="8"/>
  <c r="R47" i="8"/>
  <c r="Q47" i="8"/>
  <c r="P47" i="8"/>
  <c r="E47" i="8"/>
  <c r="T47" i="8" s="1"/>
  <c r="S46" i="8"/>
  <c r="R46" i="8"/>
  <c r="Q46" i="8"/>
  <c r="P46" i="8"/>
  <c r="E46" i="8"/>
  <c r="U46" i="8" s="1"/>
  <c r="S45" i="8"/>
  <c r="R45" i="8"/>
  <c r="Q45" i="8"/>
  <c r="P45" i="8"/>
  <c r="E45" i="8"/>
  <c r="U45" i="8" s="1"/>
  <c r="U44" i="8"/>
  <c r="T44" i="8"/>
  <c r="S44" i="8"/>
  <c r="R44" i="8"/>
  <c r="Q44" i="8"/>
  <c r="P44" i="8"/>
  <c r="E44" i="8"/>
  <c r="S42" i="8"/>
  <c r="O42" i="8"/>
  <c r="N42" i="8"/>
  <c r="M42" i="8"/>
  <c r="L42" i="8"/>
  <c r="R42" i="8" s="1"/>
  <c r="K42" i="8"/>
  <c r="J42" i="8"/>
  <c r="I42" i="8"/>
  <c r="H42" i="8"/>
  <c r="G42" i="8"/>
  <c r="F42" i="8"/>
  <c r="C42" i="8"/>
  <c r="B42" i="8"/>
  <c r="E42" i="8" s="1"/>
  <c r="S41" i="8"/>
  <c r="R41" i="8"/>
  <c r="Q41" i="8"/>
  <c r="P41" i="8"/>
  <c r="E41" i="8"/>
  <c r="U40" i="8"/>
  <c r="T40" i="8"/>
  <c r="S40" i="8"/>
  <c r="R40" i="8"/>
  <c r="Q40" i="8"/>
  <c r="P40" i="8"/>
  <c r="E40" i="8"/>
  <c r="S39" i="8"/>
  <c r="R39" i="8"/>
  <c r="Q39" i="8"/>
  <c r="P39" i="8"/>
  <c r="E39" i="8"/>
  <c r="T39" i="8" s="1"/>
  <c r="T38" i="8"/>
  <c r="S38" i="8"/>
  <c r="R38" i="8"/>
  <c r="Q38" i="8"/>
  <c r="P38" i="8"/>
  <c r="E38" i="8"/>
  <c r="U38" i="8" s="1"/>
  <c r="U37" i="8"/>
  <c r="T37" i="8"/>
  <c r="S37" i="8"/>
  <c r="R37" i="8"/>
  <c r="Q37" i="8"/>
  <c r="P37" i="8"/>
  <c r="E37" i="8"/>
  <c r="S35" i="8"/>
  <c r="O35" i="8"/>
  <c r="N35" i="8"/>
  <c r="R35" i="8" s="1"/>
  <c r="M35" i="8"/>
  <c r="L35" i="8"/>
  <c r="K35" i="8"/>
  <c r="J35" i="8"/>
  <c r="I35" i="8"/>
  <c r="Q35" i="8" s="1"/>
  <c r="H35" i="8"/>
  <c r="P35" i="8" s="1"/>
  <c r="G35" i="8"/>
  <c r="F35" i="8"/>
  <c r="C35" i="8"/>
  <c r="B35" i="8"/>
  <c r="E35" i="8" s="1"/>
  <c r="S34" i="8"/>
  <c r="R34" i="8"/>
  <c r="Q34" i="8"/>
  <c r="U34" i="8" s="1"/>
  <c r="P34" i="8"/>
  <c r="T34" i="8" s="1"/>
  <c r="E34" i="8"/>
  <c r="S32" i="8"/>
  <c r="O32" i="8"/>
  <c r="N32" i="8"/>
  <c r="M32" i="8"/>
  <c r="L32" i="8"/>
  <c r="R32" i="8" s="1"/>
  <c r="K32" i="8"/>
  <c r="J32" i="8"/>
  <c r="I32" i="8"/>
  <c r="Q32" i="8" s="1"/>
  <c r="H32" i="8"/>
  <c r="G32" i="8"/>
  <c r="F32" i="8"/>
  <c r="C32" i="8"/>
  <c r="B32" i="8"/>
  <c r="U31" i="8"/>
  <c r="T31" i="8"/>
  <c r="S31" i="8"/>
  <c r="R31" i="8"/>
  <c r="Q31" i="8"/>
  <c r="P31" i="8"/>
  <c r="E31" i="8"/>
  <c r="U30" i="8"/>
  <c r="T30" i="8"/>
  <c r="S30" i="8"/>
  <c r="R30" i="8"/>
  <c r="Q30" i="8"/>
  <c r="P30" i="8"/>
  <c r="E30" i="8"/>
  <c r="S29" i="8"/>
  <c r="R29" i="8"/>
  <c r="Q29" i="8"/>
  <c r="P29" i="8"/>
  <c r="E29" i="8"/>
  <c r="U29" i="8" s="1"/>
  <c r="S28" i="8"/>
  <c r="R28" i="8"/>
  <c r="Q28" i="8"/>
  <c r="P28" i="8"/>
  <c r="E28" i="8"/>
  <c r="U28" i="8" s="1"/>
  <c r="O26" i="8"/>
  <c r="N26" i="8"/>
  <c r="M26" i="8"/>
  <c r="S26" i="8" s="1"/>
  <c r="L26" i="8"/>
  <c r="R26" i="8" s="1"/>
  <c r="K26" i="8"/>
  <c r="J26" i="8"/>
  <c r="I26" i="8"/>
  <c r="H26" i="8"/>
  <c r="G26" i="8"/>
  <c r="F26" i="8"/>
  <c r="C26" i="8"/>
  <c r="E26" i="8" s="1"/>
  <c r="B26" i="8"/>
  <c r="S25" i="8"/>
  <c r="R25" i="8"/>
  <c r="Q25" i="8"/>
  <c r="P25" i="8"/>
  <c r="E25" i="8"/>
  <c r="U25" i="8" s="1"/>
  <c r="S24" i="8"/>
  <c r="R24" i="8"/>
  <c r="Q24" i="8"/>
  <c r="P24" i="8"/>
  <c r="E24" i="8"/>
  <c r="T23" i="8"/>
  <c r="S23" i="8"/>
  <c r="R23" i="8"/>
  <c r="Q23" i="8"/>
  <c r="U23" i="8" s="1"/>
  <c r="P23" i="8"/>
  <c r="E23" i="8"/>
  <c r="U22" i="8"/>
  <c r="S22" i="8"/>
  <c r="R22" i="8"/>
  <c r="Q22" i="8"/>
  <c r="P22" i="8"/>
  <c r="E22" i="8"/>
  <c r="T22" i="8" s="1"/>
  <c r="T21" i="8"/>
  <c r="S21" i="8"/>
  <c r="R21" i="8"/>
  <c r="Q21" i="8"/>
  <c r="P21" i="8"/>
  <c r="E21" i="8"/>
  <c r="U21" i="8" s="1"/>
  <c r="U20" i="8"/>
  <c r="S20" i="8"/>
  <c r="R20" i="8"/>
  <c r="Q20" i="8"/>
  <c r="P20" i="8"/>
  <c r="E20" i="8"/>
  <c r="T20" i="8" s="1"/>
  <c r="U19" i="8"/>
  <c r="T19" i="8"/>
  <c r="S19" i="8"/>
  <c r="R19" i="8"/>
  <c r="Q19" i="8"/>
  <c r="P19" i="8"/>
  <c r="E19" i="8"/>
  <c r="R17" i="8"/>
  <c r="O17" i="8"/>
  <c r="N17" i="8"/>
  <c r="M17" i="8"/>
  <c r="S17" i="8" s="1"/>
  <c r="L17" i="8"/>
  <c r="K17" i="8"/>
  <c r="J17" i="8"/>
  <c r="I17" i="8"/>
  <c r="Q17" i="8" s="1"/>
  <c r="H17" i="8"/>
  <c r="P17" i="8" s="1"/>
  <c r="G17" i="8"/>
  <c r="F17" i="8"/>
  <c r="E17" i="8"/>
  <c r="C17" i="8"/>
  <c r="B17" i="8"/>
  <c r="U16" i="8"/>
  <c r="T16" i="8"/>
  <c r="S16" i="8"/>
  <c r="R16" i="8"/>
  <c r="Q16" i="8"/>
  <c r="P16" i="8"/>
  <c r="E16" i="8"/>
  <c r="S15" i="8"/>
  <c r="R15" i="8"/>
  <c r="Q15" i="8"/>
  <c r="P15" i="8"/>
  <c r="E15" i="8"/>
  <c r="U14" i="8"/>
  <c r="T14" i="8"/>
  <c r="S14" i="8"/>
  <c r="R14" i="8"/>
  <c r="Q14" i="8"/>
  <c r="P14" i="8"/>
  <c r="E14" i="8"/>
  <c r="S13" i="8"/>
  <c r="R13" i="8"/>
  <c r="Q13" i="8"/>
  <c r="P13" i="8"/>
  <c r="E13" i="8"/>
  <c r="T13" i="8" s="1"/>
  <c r="U12" i="8"/>
  <c r="T12" i="8"/>
  <c r="S12" i="8"/>
  <c r="R12" i="8"/>
  <c r="Q12" i="8"/>
  <c r="P12" i="8"/>
  <c r="E12" i="8"/>
  <c r="U11" i="8"/>
  <c r="S11" i="8"/>
  <c r="R11" i="8"/>
  <c r="Q11" i="8"/>
  <c r="P11" i="8"/>
  <c r="E11" i="8"/>
  <c r="T11" i="8" s="1"/>
  <c r="T10" i="8"/>
  <c r="S10" i="8"/>
  <c r="R10" i="8"/>
  <c r="Q10" i="8"/>
  <c r="P10" i="8"/>
  <c r="E10" i="8"/>
  <c r="U10" i="8" s="1"/>
  <c r="U9" i="8"/>
  <c r="S9" i="8"/>
  <c r="R9" i="8"/>
  <c r="Q9" i="8"/>
  <c r="P9" i="8"/>
  <c r="E9" i="8"/>
  <c r="U96" i="7"/>
  <c r="T96" i="7"/>
  <c r="S96" i="7"/>
  <c r="R96" i="7"/>
  <c r="Q96" i="7"/>
  <c r="P96" i="7"/>
  <c r="E96" i="7"/>
  <c r="S95" i="7"/>
  <c r="R95" i="7"/>
  <c r="Q95" i="7"/>
  <c r="P95" i="7"/>
  <c r="E95" i="7"/>
  <c r="U94" i="7"/>
  <c r="T94" i="7"/>
  <c r="S94" i="7"/>
  <c r="R94" i="7"/>
  <c r="Q94" i="7"/>
  <c r="P94" i="7"/>
  <c r="E94" i="7"/>
  <c r="U93" i="7"/>
  <c r="S93" i="7"/>
  <c r="R93" i="7"/>
  <c r="Q93" i="7"/>
  <c r="P93" i="7"/>
  <c r="E93" i="7"/>
  <c r="T93" i="7" s="1"/>
  <c r="U92" i="7"/>
  <c r="T92" i="7"/>
  <c r="S92" i="7"/>
  <c r="R92" i="7"/>
  <c r="Q92" i="7"/>
  <c r="P92" i="7"/>
  <c r="E92" i="7"/>
  <c r="U91" i="7"/>
  <c r="S91" i="7"/>
  <c r="R91" i="7"/>
  <c r="Q91" i="7"/>
  <c r="P91" i="7"/>
  <c r="E91" i="7"/>
  <c r="T91" i="7" s="1"/>
  <c r="T90" i="7"/>
  <c r="S90" i="7"/>
  <c r="R90" i="7"/>
  <c r="Q90" i="7"/>
  <c r="P90" i="7"/>
  <c r="E90" i="7"/>
  <c r="U90" i="7" s="1"/>
  <c r="U89" i="7"/>
  <c r="S89" i="7"/>
  <c r="R89" i="7"/>
  <c r="Q89" i="7"/>
  <c r="P89" i="7"/>
  <c r="E89" i="7"/>
  <c r="T89" i="7" s="1"/>
  <c r="U88" i="7"/>
  <c r="T88" i="7"/>
  <c r="S88" i="7"/>
  <c r="R88" i="7"/>
  <c r="Q88" i="7"/>
  <c r="P88" i="7"/>
  <c r="P87" i="7" s="1"/>
  <c r="E88" i="7"/>
  <c r="O75" i="7"/>
  <c r="N75" i="7"/>
  <c r="M75" i="7"/>
  <c r="L75" i="7"/>
  <c r="R75" i="7" s="1"/>
  <c r="K75" i="7"/>
  <c r="J75" i="7"/>
  <c r="I75" i="7"/>
  <c r="H75" i="7"/>
  <c r="G75" i="7"/>
  <c r="F75" i="7"/>
  <c r="C75" i="7"/>
  <c r="B75" i="7"/>
  <c r="S74" i="7"/>
  <c r="R74" i="7"/>
  <c r="O74" i="7"/>
  <c r="N74" i="7"/>
  <c r="M74" i="7"/>
  <c r="L74" i="7"/>
  <c r="K74" i="7"/>
  <c r="J74" i="7"/>
  <c r="I74" i="7"/>
  <c r="Q74" i="7" s="1"/>
  <c r="H74" i="7"/>
  <c r="P74" i="7" s="1"/>
  <c r="G74" i="7"/>
  <c r="F74" i="7"/>
  <c r="C74" i="7"/>
  <c r="B74" i="7"/>
  <c r="E74" i="7" s="1"/>
  <c r="S73" i="7"/>
  <c r="O73" i="7"/>
  <c r="N73" i="7"/>
  <c r="M73" i="7"/>
  <c r="L73" i="7"/>
  <c r="R73" i="7" s="1"/>
  <c r="K73" i="7"/>
  <c r="J73" i="7"/>
  <c r="I73" i="7"/>
  <c r="Q73" i="7" s="1"/>
  <c r="H73" i="7"/>
  <c r="G73" i="7"/>
  <c r="F73" i="7"/>
  <c r="C73" i="7"/>
  <c r="B73" i="7"/>
  <c r="E73" i="7" s="1"/>
  <c r="T72" i="7"/>
  <c r="S72" i="7"/>
  <c r="R72" i="7"/>
  <c r="Q72" i="7"/>
  <c r="P72" i="7"/>
  <c r="E72" i="7"/>
  <c r="U72" i="7" s="1"/>
  <c r="U71" i="7"/>
  <c r="S71" i="7"/>
  <c r="R71" i="7"/>
  <c r="Q71" i="7"/>
  <c r="P71" i="7"/>
  <c r="E71" i="7"/>
  <c r="O69" i="7"/>
  <c r="N69" i="7"/>
  <c r="M69" i="7"/>
  <c r="L69" i="7"/>
  <c r="K69" i="7"/>
  <c r="J69" i="7"/>
  <c r="I69" i="7"/>
  <c r="H69" i="7"/>
  <c r="G69" i="7"/>
  <c r="F69" i="7"/>
  <c r="C69" i="7"/>
  <c r="B69" i="7"/>
  <c r="O68" i="7"/>
  <c r="N68" i="7"/>
  <c r="M68" i="7"/>
  <c r="S68" i="7" s="1"/>
  <c r="L68" i="7"/>
  <c r="R68" i="7" s="1"/>
  <c r="K68" i="7"/>
  <c r="J68" i="7"/>
  <c r="I68" i="7"/>
  <c r="H68" i="7"/>
  <c r="G68" i="7"/>
  <c r="F68" i="7"/>
  <c r="C68" i="7"/>
  <c r="B68" i="7"/>
  <c r="E68" i="7" s="1"/>
  <c r="T67" i="7"/>
  <c r="S67" i="7"/>
  <c r="R67" i="7"/>
  <c r="Q67" i="7"/>
  <c r="P67" i="7"/>
  <c r="E67" i="7"/>
  <c r="U67" i="7" s="1"/>
  <c r="U66" i="7"/>
  <c r="S66" i="7"/>
  <c r="R66" i="7"/>
  <c r="Q66" i="7"/>
  <c r="P66" i="7"/>
  <c r="E66" i="7"/>
  <c r="T66" i="7" s="1"/>
  <c r="U65" i="7"/>
  <c r="S65" i="7"/>
  <c r="R65" i="7"/>
  <c r="Q65" i="7"/>
  <c r="P65" i="7"/>
  <c r="E65" i="7"/>
  <c r="T65" i="7" s="1"/>
  <c r="S64" i="7"/>
  <c r="R64" i="7"/>
  <c r="Q64" i="7"/>
  <c r="P64" i="7"/>
  <c r="E64" i="7"/>
  <c r="U64" i="7" s="1"/>
  <c r="U63" i="7"/>
  <c r="T63" i="7"/>
  <c r="S63" i="7"/>
  <c r="R63" i="7"/>
  <c r="Q63" i="7"/>
  <c r="P63" i="7"/>
  <c r="E63" i="7"/>
  <c r="R61" i="7"/>
  <c r="O61" i="7"/>
  <c r="N61" i="7"/>
  <c r="M61" i="7"/>
  <c r="S61" i="7" s="1"/>
  <c r="L61" i="7"/>
  <c r="K61" i="7"/>
  <c r="J61" i="7"/>
  <c r="I61" i="7"/>
  <c r="H61" i="7"/>
  <c r="C61" i="7"/>
  <c r="B61" i="7"/>
  <c r="S60" i="7"/>
  <c r="R60" i="7"/>
  <c r="Q60" i="7"/>
  <c r="P60" i="7"/>
  <c r="E60" i="7"/>
  <c r="U60" i="7" s="1"/>
  <c r="U59" i="7"/>
  <c r="S59" i="7"/>
  <c r="R59" i="7"/>
  <c r="Q59" i="7"/>
  <c r="P59" i="7"/>
  <c r="E59" i="7"/>
  <c r="T59" i="7" s="1"/>
  <c r="S58" i="7"/>
  <c r="R58" i="7"/>
  <c r="Q58" i="7"/>
  <c r="P58" i="7"/>
  <c r="E58" i="7"/>
  <c r="U58" i="7" s="1"/>
  <c r="U57" i="7"/>
  <c r="S57" i="7"/>
  <c r="R57" i="7"/>
  <c r="Q57" i="7"/>
  <c r="P57" i="7"/>
  <c r="E57" i="7"/>
  <c r="T57" i="7" s="1"/>
  <c r="O55" i="7"/>
  <c r="N55" i="7"/>
  <c r="M55" i="7"/>
  <c r="S55" i="7" s="1"/>
  <c r="L55" i="7"/>
  <c r="R55" i="7" s="1"/>
  <c r="K55" i="7"/>
  <c r="J55" i="7"/>
  <c r="I55" i="7"/>
  <c r="H55" i="7"/>
  <c r="G55" i="7"/>
  <c r="F55" i="7"/>
  <c r="C55" i="7"/>
  <c r="B55" i="7"/>
  <c r="U54" i="7"/>
  <c r="S54" i="7"/>
  <c r="R54" i="7"/>
  <c r="Q54" i="7"/>
  <c r="P54" i="7"/>
  <c r="E54" i="7"/>
  <c r="T54" i="7" s="1"/>
  <c r="U53" i="7"/>
  <c r="T53" i="7"/>
  <c r="S53" i="7"/>
  <c r="R53" i="7"/>
  <c r="Q53" i="7"/>
  <c r="P53" i="7"/>
  <c r="E53" i="7"/>
  <c r="S52" i="7"/>
  <c r="R52" i="7"/>
  <c r="Q52" i="7"/>
  <c r="P52" i="7"/>
  <c r="E52" i="7"/>
  <c r="U52" i="7" s="1"/>
  <c r="S51" i="7"/>
  <c r="R51" i="7"/>
  <c r="Q51" i="7"/>
  <c r="P51" i="7"/>
  <c r="E51" i="7"/>
  <c r="U51" i="7" s="1"/>
  <c r="S50" i="7"/>
  <c r="R50" i="7"/>
  <c r="Q50" i="7"/>
  <c r="P50" i="7"/>
  <c r="E50" i="7"/>
  <c r="T50" i="7" s="1"/>
  <c r="U49" i="7"/>
  <c r="T49" i="7"/>
  <c r="S49" i="7"/>
  <c r="R49" i="7"/>
  <c r="Q49" i="7"/>
  <c r="P49" i="7"/>
  <c r="E49" i="7"/>
  <c r="U48" i="7"/>
  <c r="S48" i="7"/>
  <c r="R48" i="7"/>
  <c r="Q48" i="7"/>
  <c r="P48" i="7"/>
  <c r="E48" i="7"/>
  <c r="T48" i="7" s="1"/>
  <c r="S47" i="7"/>
  <c r="R47" i="7"/>
  <c r="Q47" i="7"/>
  <c r="P47" i="7"/>
  <c r="E47" i="7"/>
  <c r="U47" i="7" s="1"/>
  <c r="U46" i="7"/>
  <c r="S46" i="7"/>
  <c r="R46" i="7"/>
  <c r="Q46" i="7"/>
  <c r="P46" i="7"/>
  <c r="E46" i="7"/>
  <c r="T46" i="7" s="1"/>
  <c r="U45" i="7"/>
  <c r="T45" i="7"/>
  <c r="S45" i="7"/>
  <c r="R45" i="7"/>
  <c r="Q45" i="7"/>
  <c r="P45" i="7"/>
  <c r="E45" i="7"/>
  <c r="S44" i="7"/>
  <c r="R44" i="7"/>
  <c r="Q44" i="7"/>
  <c r="P44" i="7"/>
  <c r="E44" i="7"/>
  <c r="U44" i="7" s="1"/>
  <c r="S42" i="7"/>
  <c r="O42" i="7"/>
  <c r="N42" i="7"/>
  <c r="M42" i="7"/>
  <c r="L42" i="7"/>
  <c r="R42" i="7" s="1"/>
  <c r="K42" i="7"/>
  <c r="J42" i="7"/>
  <c r="I42" i="7"/>
  <c r="Q42" i="7" s="1"/>
  <c r="H42" i="7"/>
  <c r="G42" i="7"/>
  <c r="F42" i="7"/>
  <c r="C42" i="7"/>
  <c r="B42" i="7"/>
  <c r="S41" i="7"/>
  <c r="R41" i="7"/>
  <c r="Q41" i="7"/>
  <c r="P41" i="7"/>
  <c r="E41" i="7"/>
  <c r="U41" i="7" s="1"/>
  <c r="U40" i="7"/>
  <c r="T40" i="7"/>
  <c r="S40" i="7"/>
  <c r="R40" i="7"/>
  <c r="Q40" i="7"/>
  <c r="P40" i="7"/>
  <c r="E40" i="7"/>
  <c r="U39" i="7"/>
  <c r="S39" i="7"/>
  <c r="R39" i="7"/>
  <c r="Q39" i="7"/>
  <c r="P39" i="7"/>
  <c r="E39" i="7"/>
  <c r="T39" i="7" s="1"/>
  <c r="U38" i="7"/>
  <c r="T38" i="7"/>
  <c r="S38" i="7"/>
  <c r="R38" i="7"/>
  <c r="Q38" i="7"/>
  <c r="P38" i="7"/>
  <c r="E38" i="7"/>
  <c r="U37" i="7"/>
  <c r="S37" i="7"/>
  <c r="R37" i="7"/>
  <c r="Q37" i="7"/>
  <c r="P37" i="7"/>
  <c r="E37" i="7"/>
  <c r="T37" i="7" s="1"/>
  <c r="R35" i="7"/>
  <c r="O35" i="7"/>
  <c r="N35" i="7"/>
  <c r="M35" i="7"/>
  <c r="S35" i="7" s="1"/>
  <c r="L35" i="7"/>
  <c r="K35" i="7"/>
  <c r="J35" i="7"/>
  <c r="I35" i="7"/>
  <c r="H35" i="7"/>
  <c r="P35" i="7" s="1"/>
  <c r="G35" i="7"/>
  <c r="F35" i="7"/>
  <c r="E35" i="7"/>
  <c r="C35" i="7"/>
  <c r="B35" i="7"/>
  <c r="U34" i="7"/>
  <c r="S34" i="7"/>
  <c r="R34" i="7"/>
  <c r="Q34" i="7"/>
  <c r="P34" i="7"/>
  <c r="E34" i="7"/>
  <c r="O32" i="7"/>
  <c r="N32" i="7"/>
  <c r="M32" i="7"/>
  <c r="L32" i="7"/>
  <c r="R32" i="7" s="1"/>
  <c r="K32" i="7"/>
  <c r="J32" i="7"/>
  <c r="I32" i="7"/>
  <c r="H32" i="7"/>
  <c r="G32" i="7"/>
  <c r="F32" i="7"/>
  <c r="C32" i="7"/>
  <c r="E32" i="7" s="1"/>
  <c r="B32" i="7"/>
  <c r="U31" i="7"/>
  <c r="S31" i="7"/>
  <c r="R31" i="7"/>
  <c r="Q31" i="7"/>
  <c r="P31" i="7"/>
  <c r="E31" i="7"/>
  <c r="T31" i="7" s="1"/>
  <c r="S30" i="7"/>
  <c r="R30" i="7"/>
  <c r="Q30" i="7"/>
  <c r="P30" i="7"/>
  <c r="E30" i="7"/>
  <c r="U30" i="7" s="1"/>
  <c r="U29" i="7"/>
  <c r="S29" i="7"/>
  <c r="R29" i="7"/>
  <c r="Q29" i="7"/>
  <c r="P29" i="7"/>
  <c r="E29" i="7"/>
  <c r="T29" i="7" s="1"/>
  <c r="U28" i="7"/>
  <c r="T28" i="7"/>
  <c r="S28" i="7"/>
  <c r="R28" i="7"/>
  <c r="Q28" i="7"/>
  <c r="P28" i="7"/>
  <c r="E28" i="7"/>
  <c r="O26" i="7"/>
  <c r="N26" i="7"/>
  <c r="M26" i="7"/>
  <c r="S26" i="7" s="1"/>
  <c r="L26" i="7"/>
  <c r="R26" i="7" s="1"/>
  <c r="K26" i="7"/>
  <c r="J26" i="7"/>
  <c r="I26" i="7"/>
  <c r="H26" i="7"/>
  <c r="G26" i="7"/>
  <c r="F26" i="7"/>
  <c r="E26" i="7"/>
  <c r="C26" i="7"/>
  <c r="B26" i="7"/>
  <c r="U25" i="7"/>
  <c r="S25" i="7"/>
  <c r="R25" i="7"/>
  <c r="Q25" i="7"/>
  <c r="P25" i="7"/>
  <c r="E25" i="7"/>
  <c r="T25" i="7" s="1"/>
  <c r="S24" i="7"/>
  <c r="R24" i="7"/>
  <c r="Q24" i="7"/>
  <c r="P24" i="7"/>
  <c r="E24" i="7"/>
  <c r="U24" i="7" s="1"/>
  <c r="U23" i="7"/>
  <c r="T23" i="7"/>
  <c r="S23" i="7"/>
  <c r="R23" i="7"/>
  <c r="Q23" i="7"/>
  <c r="P23" i="7"/>
  <c r="E23" i="7"/>
  <c r="U22" i="7"/>
  <c r="S22" i="7"/>
  <c r="R22" i="7"/>
  <c r="Q22" i="7"/>
  <c r="P22" i="7"/>
  <c r="E22" i="7"/>
  <c r="T22" i="7" s="1"/>
  <c r="U21" i="7"/>
  <c r="T21" i="7"/>
  <c r="S21" i="7"/>
  <c r="R21" i="7"/>
  <c r="Q21" i="7"/>
  <c r="P21" i="7"/>
  <c r="E21" i="7"/>
  <c r="U20" i="7"/>
  <c r="S20" i="7"/>
  <c r="R20" i="7"/>
  <c r="Q20" i="7"/>
  <c r="P20" i="7"/>
  <c r="E20" i="7"/>
  <c r="T20" i="7" s="1"/>
  <c r="S19" i="7"/>
  <c r="R19" i="7"/>
  <c r="Q19" i="7"/>
  <c r="P19" i="7"/>
  <c r="E19" i="7"/>
  <c r="U19" i="7" s="1"/>
  <c r="S17" i="7"/>
  <c r="Q17" i="7"/>
  <c r="O17" i="7"/>
  <c r="N17" i="7"/>
  <c r="M17" i="7"/>
  <c r="L17" i="7"/>
  <c r="R17" i="7" s="1"/>
  <c r="K17" i="7"/>
  <c r="J17" i="7"/>
  <c r="I17" i="7"/>
  <c r="H17" i="7"/>
  <c r="P17" i="7" s="1"/>
  <c r="G17" i="7"/>
  <c r="F17" i="7"/>
  <c r="C17" i="7"/>
  <c r="B17" i="7"/>
  <c r="E17" i="7" s="1"/>
  <c r="T16" i="7"/>
  <c r="S16" i="7"/>
  <c r="R16" i="7"/>
  <c r="Q16" i="7"/>
  <c r="P16" i="7"/>
  <c r="E16" i="7"/>
  <c r="U16" i="7" s="1"/>
  <c r="U15" i="7"/>
  <c r="S15" i="7"/>
  <c r="R15" i="7"/>
  <c r="Q15" i="7"/>
  <c r="P15" i="7"/>
  <c r="E15" i="7"/>
  <c r="T15" i="7" s="1"/>
  <c r="U14" i="7"/>
  <c r="T14" i="7"/>
  <c r="S14" i="7"/>
  <c r="R14" i="7"/>
  <c r="Q14" i="7"/>
  <c r="P14" i="7"/>
  <c r="E14" i="7"/>
  <c r="S13" i="7"/>
  <c r="R13" i="7"/>
  <c r="Q13" i="7"/>
  <c r="P13" i="7"/>
  <c r="E13" i="7"/>
  <c r="U13" i="7" s="1"/>
  <c r="U12" i="7"/>
  <c r="T12" i="7"/>
  <c r="S12" i="7"/>
  <c r="R12" i="7"/>
  <c r="Q12" i="7"/>
  <c r="P12" i="7"/>
  <c r="E12" i="7"/>
  <c r="U11" i="7"/>
  <c r="S11" i="7"/>
  <c r="R11" i="7"/>
  <c r="Q11" i="7"/>
  <c r="P11" i="7"/>
  <c r="E11" i="7"/>
  <c r="T11" i="7" s="1"/>
  <c r="T10" i="7"/>
  <c r="S10" i="7"/>
  <c r="R10" i="7"/>
  <c r="Q10" i="7"/>
  <c r="U10" i="7" s="1"/>
  <c r="P10" i="7"/>
  <c r="E10" i="7"/>
  <c r="U9" i="7"/>
  <c r="S9" i="7"/>
  <c r="R9" i="7"/>
  <c r="Q9" i="7"/>
  <c r="P9" i="7"/>
  <c r="E9" i="7"/>
  <c r="T9" i="7" s="1"/>
  <c r="S96" i="6"/>
  <c r="R96" i="6"/>
  <c r="Q96" i="6"/>
  <c r="P96" i="6"/>
  <c r="E96" i="6"/>
  <c r="U96" i="6" s="1"/>
  <c r="S95" i="6"/>
  <c r="R95" i="6"/>
  <c r="Q95" i="6"/>
  <c r="P95" i="6"/>
  <c r="E95" i="6"/>
  <c r="U95" i="6" s="1"/>
  <c r="U94" i="6"/>
  <c r="T94" i="6"/>
  <c r="S94" i="6"/>
  <c r="R94" i="6"/>
  <c r="Q94" i="6"/>
  <c r="P94" i="6"/>
  <c r="E94" i="6"/>
  <c r="S93" i="6"/>
  <c r="R93" i="6"/>
  <c r="Q93" i="6"/>
  <c r="P93" i="6"/>
  <c r="E93" i="6"/>
  <c r="U93" i="6" s="1"/>
  <c r="U92" i="6"/>
  <c r="T92" i="6"/>
  <c r="S92" i="6"/>
  <c r="R92" i="6"/>
  <c r="Q92" i="6"/>
  <c r="P92" i="6"/>
  <c r="E92" i="6"/>
  <c r="U91" i="6"/>
  <c r="S91" i="6"/>
  <c r="R91" i="6"/>
  <c r="Q91" i="6"/>
  <c r="P91" i="6"/>
  <c r="E91" i="6"/>
  <c r="T91" i="6" s="1"/>
  <c r="U90" i="6"/>
  <c r="T90" i="6"/>
  <c r="S90" i="6"/>
  <c r="R90" i="6"/>
  <c r="Q90" i="6"/>
  <c r="P90" i="6"/>
  <c r="E90" i="6"/>
  <c r="U89" i="6"/>
  <c r="S89" i="6"/>
  <c r="R89" i="6"/>
  <c r="Q89" i="6"/>
  <c r="P89" i="6"/>
  <c r="E89" i="6"/>
  <c r="T89" i="6" s="1"/>
  <c r="S88" i="6"/>
  <c r="R88" i="6"/>
  <c r="Q88" i="6"/>
  <c r="P88" i="6"/>
  <c r="E88" i="6"/>
  <c r="T88" i="6" s="1"/>
  <c r="W75" i="6"/>
  <c r="V75" i="6"/>
  <c r="O75" i="6"/>
  <c r="N75" i="6"/>
  <c r="M75" i="6"/>
  <c r="L75" i="6"/>
  <c r="K75" i="6"/>
  <c r="J75" i="6"/>
  <c r="I75" i="6"/>
  <c r="H75" i="6"/>
  <c r="G75" i="6"/>
  <c r="F75" i="6"/>
  <c r="C75" i="6"/>
  <c r="B75" i="6"/>
  <c r="W74" i="6"/>
  <c r="V74" i="6"/>
  <c r="S74" i="6"/>
  <c r="R74" i="6"/>
  <c r="O74" i="6"/>
  <c r="N74" i="6"/>
  <c r="M74" i="6"/>
  <c r="L74" i="6"/>
  <c r="K74" i="6"/>
  <c r="J74" i="6"/>
  <c r="I74" i="6"/>
  <c r="Q74" i="6" s="1"/>
  <c r="H74" i="6"/>
  <c r="P74" i="6" s="1"/>
  <c r="G74" i="6"/>
  <c r="F74" i="6"/>
  <c r="C74" i="6"/>
  <c r="B74" i="6"/>
  <c r="W73" i="6"/>
  <c r="V73" i="6"/>
  <c r="Q73" i="6"/>
  <c r="O73" i="6"/>
  <c r="S73" i="6" s="1"/>
  <c r="N73" i="6"/>
  <c r="M73" i="6"/>
  <c r="L73" i="6"/>
  <c r="R73" i="6" s="1"/>
  <c r="K73" i="6"/>
  <c r="J73" i="6"/>
  <c r="I73" i="6"/>
  <c r="H73" i="6"/>
  <c r="P73" i="6" s="1"/>
  <c r="G73" i="6"/>
  <c r="F73" i="6"/>
  <c r="C73" i="6"/>
  <c r="B73" i="6"/>
  <c r="E73" i="6" s="1"/>
  <c r="S72" i="6"/>
  <c r="R72" i="6"/>
  <c r="Q72" i="6"/>
  <c r="P72" i="6"/>
  <c r="E72" i="6"/>
  <c r="U72" i="6" s="1"/>
  <c r="S71" i="6"/>
  <c r="R71" i="6"/>
  <c r="Q71" i="6"/>
  <c r="P71" i="6"/>
  <c r="E71" i="6"/>
  <c r="U71" i="6" s="1"/>
  <c r="W69" i="6"/>
  <c r="V69" i="6"/>
  <c r="O69" i="6"/>
  <c r="N69" i="6"/>
  <c r="M69" i="6"/>
  <c r="L69" i="6"/>
  <c r="K69" i="6"/>
  <c r="J69" i="6"/>
  <c r="I69" i="6"/>
  <c r="H69" i="6"/>
  <c r="G69" i="6"/>
  <c r="F69" i="6"/>
  <c r="C69" i="6"/>
  <c r="B69" i="6"/>
  <c r="R68" i="6"/>
  <c r="O68" i="6"/>
  <c r="N68" i="6"/>
  <c r="M68" i="6"/>
  <c r="S68" i="6" s="1"/>
  <c r="L68" i="6"/>
  <c r="K68" i="6"/>
  <c r="J68" i="6"/>
  <c r="I68" i="6"/>
  <c r="H68" i="6"/>
  <c r="G68" i="6"/>
  <c r="F68" i="6"/>
  <c r="C68" i="6"/>
  <c r="B68" i="6"/>
  <c r="E68" i="6" s="1"/>
  <c r="U67" i="6"/>
  <c r="T67" i="6"/>
  <c r="S67" i="6"/>
  <c r="R67" i="6"/>
  <c r="Q67" i="6"/>
  <c r="P67" i="6"/>
  <c r="E67" i="6"/>
  <c r="S66" i="6"/>
  <c r="R66" i="6"/>
  <c r="Q66" i="6"/>
  <c r="P66" i="6"/>
  <c r="E66" i="6"/>
  <c r="T66" i="6" s="1"/>
  <c r="T65" i="6"/>
  <c r="S65" i="6"/>
  <c r="R65" i="6"/>
  <c r="Q65" i="6"/>
  <c r="P65" i="6"/>
  <c r="E65" i="6"/>
  <c r="U65" i="6" s="1"/>
  <c r="S64" i="6"/>
  <c r="R64" i="6"/>
  <c r="Q64" i="6"/>
  <c r="P64" i="6"/>
  <c r="E64" i="6"/>
  <c r="T64" i="6" s="1"/>
  <c r="U63" i="6"/>
  <c r="T63" i="6"/>
  <c r="S63" i="6"/>
  <c r="R63" i="6"/>
  <c r="Q63" i="6"/>
  <c r="P63" i="6"/>
  <c r="E63" i="6"/>
  <c r="O61" i="6"/>
  <c r="N61" i="6"/>
  <c r="M61" i="6"/>
  <c r="S61" i="6" s="1"/>
  <c r="L61" i="6"/>
  <c r="R61" i="6" s="1"/>
  <c r="K61" i="6"/>
  <c r="J61" i="6"/>
  <c r="I61" i="6"/>
  <c r="H61" i="6"/>
  <c r="C61" i="6"/>
  <c r="B61" i="6"/>
  <c r="E61" i="6" s="1"/>
  <c r="U60" i="6"/>
  <c r="T60" i="6"/>
  <c r="S60" i="6"/>
  <c r="R60" i="6"/>
  <c r="Q60" i="6"/>
  <c r="P60" i="6"/>
  <c r="E60" i="6"/>
  <c r="U59" i="6"/>
  <c r="S59" i="6"/>
  <c r="R59" i="6"/>
  <c r="Q59" i="6"/>
  <c r="P59" i="6"/>
  <c r="E59" i="6"/>
  <c r="T59" i="6" s="1"/>
  <c r="S58" i="6"/>
  <c r="R58" i="6"/>
  <c r="Q58" i="6"/>
  <c r="P58" i="6"/>
  <c r="E58" i="6"/>
  <c r="U58" i="6" s="1"/>
  <c r="U57" i="6"/>
  <c r="S57" i="6"/>
  <c r="R57" i="6"/>
  <c r="Q57" i="6"/>
  <c r="P57" i="6"/>
  <c r="E57" i="6"/>
  <c r="T57" i="6" s="1"/>
  <c r="W55" i="6"/>
  <c r="V55" i="6"/>
  <c r="O55" i="6"/>
  <c r="S55" i="6" s="1"/>
  <c r="N55" i="6"/>
  <c r="M55" i="6"/>
  <c r="L55" i="6"/>
  <c r="K55" i="6"/>
  <c r="J55" i="6"/>
  <c r="I55" i="6"/>
  <c r="H55" i="6"/>
  <c r="G55" i="6"/>
  <c r="F55" i="6"/>
  <c r="C55" i="6"/>
  <c r="B55" i="6"/>
  <c r="S54" i="6"/>
  <c r="R54" i="6"/>
  <c r="Q54" i="6"/>
  <c r="P54" i="6"/>
  <c r="E54" i="6"/>
  <c r="T54" i="6" s="1"/>
  <c r="S53" i="6"/>
  <c r="R53" i="6"/>
  <c r="Q53" i="6"/>
  <c r="U53" i="6" s="1"/>
  <c r="P53" i="6"/>
  <c r="T53" i="6" s="1"/>
  <c r="E53" i="6"/>
  <c r="U52" i="6"/>
  <c r="S52" i="6"/>
  <c r="R52" i="6"/>
  <c r="Q52" i="6"/>
  <c r="P52" i="6"/>
  <c r="E52" i="6"/>
  <c r="T52" i="6" s="1"/>
  <c r="T51" i="6"/>
  <c r="S51" i="6"/>
  <c r="R51" i="6"/>
  <c r="Q51" i="6"/>
  <c r="P51" i="6"/>
  <c r="E51" i="6"/>
  <c r="U51" i="6" s="1"/>
  <c r="S50" i="6"/>
  <c r="R50" i="6"/>
  <c r="Q50" i="6"/>
  <c r="P50" i="6"/>
  <c r="E50" i="6"/>
  <c r="T50" i="6" s="1"/>
  <c r="U49" i="6"/>
  <c r="T49" i="6"/>
  <c r="S49" i="6"/>
  <c r="R49" i="6"/>
  <c r="Q49" i="6"/>
  <c r="P49" i="6"/>
  <c r="E49" i="6"/>
  <c r="S48" i="6"/>
  <c r="R48" i="6"/>
  <c r="Q48" i="6"/>
  <c r="P48" i="6"/>
  <c r="E48" i="6"/>
  <c r="U48" i="6" s="1"/>
  <c r="U47" i="6"/>
  <c r="T47" i="6"/>
  <c r="S47" i="6"/>
  <c r="R47" i="6"/>
  <c r="Q47" i="6"/>
  <c r="P47" i="6"/>
  <c r="E47" i="6"/>
  <c r="S46" i="6"/>
  <c r="R46" i="6"/>
  <c r="Q46" i="6"/>
  <c r="P46" i="6"/>
  <c r="E46" i="6"/>
  <c r="T46" i="6" s="1"/>
  <c r="U45" i="6"/>
  <c r="T45" i="6"/>
  <c r="S45" i="6"/>
  <c r="R45" i="6"/>
  <c r="Q45" i="6"/>
  <c r="P45" i="6"/>
  <c r="E45" i="6"/>
  <c r="S44" i="6"/>
  <c r="R44" i="6"/>
  <c r="Q44" i="6"/>
  <c r="P44" i="6"/>
  <c r="E44" i="6"/>
  <c r="T44" i="6" s="1"/>
  <c r="R42" i="6"/>
  <c r="O42" i="6"/>
  <c r="N42" i="6"/>
  <c r="M42" i="6"/>
  <c r="S42" i="6" s="1"/>
  <c r="L42" i="6"/>
  <c r="K42" i="6"/>
  <c r="J42" i="6"/>
  <c r="I42" i="6"/>
  <c r="Q42" i="6" s="1"/>
  <c r="H42" i="6"/>
  <c r="G42" i="6"/>
  <c r="F42" i="6"/>
  <c r="E42" i="6"/>
  <c r="C42" i="6"/>
  <c r="B42" i="6"/>
  <c r="U41" i="6"/>
  <c r="S41" i="6"/>
  <c r="R41" i="6"/>
  <c r="Q41" i="6"/>
  <c r="P41" i="6"/>
  <c r="E41" i="6"/>
  <c r="T41" i="6" s="1"/>
  <c r="S40" i="6"/>
  <c r="R40" i="6"/>
  <c r="Q40" i="6"/>
  <c r="P40" i="6"/>
  <c r="E40" i="6"/>
  <c r="U40" i="6" s="1"/>
  <c r="S39" i="6"/>
  <c r="R39" i="6"/>
  <c r="Q39" i="6"/>
  <c r="P39" i="6"/>
  <c r="E39" i="6"/>
  <c r="T39" i="6" s="1"/>
  <c r="U38" i="6"/>
  <c r="T38" i="6"/>
  <c r="S38" i="6"/>
  <c r="R38" i="6"/>
  <c r="Q38" i="6"/>
  <c r="P38" i="6"/>
  <c r="E38" i="6"/>
  <c r="U37" i="6"/>
  <c r="S37" i="6"/>
  <c r="R37" i="6"/>
  <c r="Q37" i="6"/>
  <c r="P37" i="6"/>
  <c r="E37" i="6"/>
  <c r="T37" i="6" s="1"/>
  <c r="S35" i="6"/>
  <c r="R35" i="6"/>
  <c r="O35" i="6"/>
  <c r="N35" i="6"/>
  <c r="M35" i="6"/>
  <c r="L35" i="6"/>
  <c r="K35" i="6"/>
  <c r="J35" i="6"/>
  <c r="I35" i="6"/>
  <c r="Q35" i="6" s="1"/>
  <c r="H35" i="6"/>
  <c r="P35" i="6" s="1"/>
  <c r="G35" i="6"/>
  <c r="F35" i="6"/>
  <c r="C35" i="6"/>
  <c r="B35" i="6"/>
  <c r="E35" i="6" s="1"/>
  <c r="U34" i="6"/>
  <c r="T34" i="6"/>
  <c r="S34" i="6"/>
  <c r="R34" i="6"/>
  <c r="Q34" i="6"/>
  <c r="P34" i="6"/>
  <c r="E34" i="6"/>
  <c r="S32" i="6"/>
  <c r="R32" i="6"/>
  <c r="O32" i="6"/>
  <c r="N32" i="6"/>
  <c r="M32" i="6"/>
  <c r="L32" i="6"/>
  <c r="K32" i="6"/>
  <c r="J32" i="6"/>
  <c r="I32" i="6"/>
  <c r="H32" i="6"/>
  <c r="P32" i="6" s="1"/>
  <c r="G32" i="6"/>
  <c r="F32" i="6"/>
  <c r="C32" i="6"/>
  <c r="B32" i="6"/>
  <c r="T31" i="6"/>
  <c r="S31" i="6"/>
  <c r="R31" i="6"/>
  <c r="Q31" i="6"/>
  <c r="P31" i="6"/>
  <c r="E31" i="6"/>
  <c r="U31" i="6" s="1"/>
  <c r="U30" i="6"/>
  <c r="T30" i="6"/>
  <c r="S30" i="6"/>
  <c r="R30" i="6"/>
  <c r="Q30" i="6"/>
  <c r="P30" i="6"/>
  <c r="E30" i="6"/>
  <c r="U29" i="6"/>
  <c r="S29" i="6"/>
  <c r="R29" i="6"/>
  <c r="Q29" i="6"/>
  <c r="P29" i="6"/>
  <c r="E29" i="6"/>
  <c r="T29" i="6" s="1"/>
  <c r="U28" i="6"/>
  <c r="T28" i="6"/>
  <c r="S28" i="6"/>
  <c r="R28" i="6"/>
  <c r="Q28" i="6"/>
  <c r="P28" i="6"/>
  <c r="E28" i="6"/>
  <c r="R26" i="6"/>
  <c r="O26" i="6"/>
  <c r="N26" i="6"/>
  <c r="M26" i="6"/>
  <c r="S26" i="6" s="1"/>
  <c r="L26" i="6"/>
  <c r="K26" i="6"/>
  <c r="J26" i="6"/>
  <c r="I26" i="6"/>
  <c r="H26" i="6"/>
  <c r="G26" i="6"/>
  <c r="F26" i="6"/>
  <c r="C26" i="6"/>
  <c r="B26" i="6"/>
  <c r="S25" i="6"/>
  <c r="R25" i="6"/>
  <c r="Q25" i="6"/>
  <c r="P25" i="6"/>
  <c r="E25" i="6"/>
  <c r="U25" i="6" s="1"/>
  <c r="S24" i="6"/>
  <c r="R24" i="6"/>
  <c r="Q24" i="6"/>
  <c r="P24" i="6"/>
  <c r="E24" i="6"/>
  <c r="T24" i="6" s="1"/>
  <c r="T23" i="6"/>
  <c r="S23" i="6"/>
  <c r="R23" i="6"/>
  <c r="Q23" i="6"/>
  <c r="P23" i="6"/>
  <c r="E23" i="6"/>
  <c r="U23" i="6" s="1"/>
  <c r="U22" i="6"/>
  <c r="S22" i="6"/>
  <c r="R22" i="6"/>
  <c r="Q22" i="6"/>
  <c r="P22" i="6"/>
  <c r="E22" i="6"/>
  <c r="T22" i="6" s="1"/>
  <c r="U21" i="6"/>
  <c r="T21" i="6"/>
  <c r="S21" i="6"/>
  <c r="R21" i="6"/>
  <c r="Q21" i="6"/>
  <c r="P21" i="6"/>
  <c r="E21" i="6"/>
  <c r="S20" i="6"/>
  <c r="R20" i="6"/>
  <c r="Q20" i="6"/>
  <c r="P20" i="6"/>
  <c r="E20" i="6"/>
  <c r="U20" i="6" s="1"/>
  <c r="U19" i="6"/>
  <c r="T19" i="6"/>
  <c r="S19" i="6"/>
  <c r="R19" i="6"/>
  <c r="Q19" i="6"/>
  <c r="P19" i="6"/>
  <c r="E19" i="6"/>
  <c r="S17" i="6"/>
  <c r="R17" i="6"/>
  <c r="O17" i="6"/>
  <c r="N17" i="6"/>
  <c r="M17" i="6"/>
  <c r="L17" i="6"/>
  <c r="K17" i="6"/>
  <c r="J17" i="6"/>
  <c r="I17" i="6"/>
  <c r="Q17" i="6" s="1"/>
  <c r="H17" i="6"/>
  <c r="P17" i="6" s="1"/>
  <c r="G17" i="6"/>
  <c r="F17" i="6"/>
  <c r="C17" i="6"/>
  <c r="B17" i="6"/>
  <c r="E17" i="6" s="1"/>
  <c r="U16" i="6"/>
  <c r="T16" i="6"/>
  <c r="S16" i="6"/>
  <c r="R16" i="6"/>
  <c r="Q16" i="6"/>
  <c r="P16" i="6"/>
  <c r="E16" i="6"/>
  <c r="U15" i="6"/>
  <c r="S15" i="6"/>
  <c r="R15" i="6"/>
  <c r="Q15" i="6"/>
  <c r="P15" i="6"/>
  <c r="E15" i="6"/>
  <c r="T15" i="6" s="1"/>
  <c r="U14" i="6"/>
  <c r="T14" i="6"/>
  <c r="S14" i="6"/>
  <c r="R14" i="6"/>
  <c r="Q14" i="6"/>
  <c r="P14" i="6"/>
  <c r="E14" i="6"/>
  <c r="U13" i="6"/>
  <c r="S13" i="6"/>
  <c r="R13" i="6"/>
  <c r="Q13" i="6"/>
  <c r="P13" i="6"/>
  <c r="E13" i="6"/>
  <c r="T13" i="6" s="1"/>
  <c r="S12" i="6"/>
  <c r="R12" i="6"/>
  <c r="Q12" i="6"/>
  <c r="P12" i="6"/>
  <c r="E12" i="6"/>
  <c r="U12" i="6" s="1"/>
  <c r="U11" i="6"/>
  <c r="S11" i="6"/>
  <c r="R11" i="6"/>
  <c r="Q11" i="6"/>
  <c r="P11" i="6"/>
  <c r="E11" i="6"/>
  <c r="T11" i="6" s="1"/>
  <c r="U10" i="6"/>
  <c r="T10" i="6"/>
  <c r="S10" i="6"/>
  <c r="R10" i="6"/>
  <c r="Q10" i="6"/>
  <c r="P10" i="6"/>
  <c r="E10" i="6"/>
  <c r="U9" i="6"/>
  <c r="T9" i="6"/>
  <c r="S9" i="6"/>
  <c r="R9" i="6"/>
  <c r="Q9" i="6"/>
  <c r="P9" i="6"/>
  <c r="E9" i="6"/>
  <c r="U96" i="5"/>
  <c r="T96" i="5"/>
  <c r="S96" i="5"/>
  <c r="R96" i="5"/>
  <c r="Q96" i="5"/>
  <c r="P96" i="5"/>
  <c r="E96" i="5"/>
  <c r="S95" i="5"/>
  <c r="R95" i="5"/>
  <c r="Q95" i="5"/>
  <c r="P95" i="5"/>
  <c r="E95" i="5"/>
  <c r="T95" i="5" s="1"/>
  <c r="U94" i="5"/>
  <c r="T94" i="5"/>
  <c r="S94" i="5"/>
  <c r="R94" i="5"/>
  <c r="Q94" i="5"/>
  <c r="P94" i="5"/>
  <c r="E94" i="5"/>
  <c r="U93" i="5"/>
  <c r="S93" i="5"/>
  <c r="R93" i="5"/>
  <c r="Q93" i="5"/>
  <c r="P93" i="5"/>
  <c r="E93" i="5"/>
  <c r="T93" i="5" s="1"/>
  <c r="T92" i="5"/>
  <c r="S92" i="5"/>
  <c r="R92" i="5"/>
  <c r="Q92" i="5"/>
  <c r="P92" i="5"/>
  <c r="E92" i="5"/>
  <c r="U92" i="5" s="1"/>
  <c r="U91" i="5"/>
  <c r="S91" i="5"/>
  <c r="R91" i="5"/>
  <c r="Q91" i="5"/>
  <c r="P91" i="5"/>
  <c r="E91" i="5"/>
  <c r="T91" i="5" s="1"/>
  <c r="U90" i="5"/>
  <c r="T90" i="5"/>
  <c r="S90" i="5"/>
  <c r="R90" i="5"/>
  <c r="Q90" i="5"/>
  <c r="P90" i="5"/>
  <c r="E90" i="5"/>
  <c r="S89" i="5"/>
  <c r="R89" i="5"/>
  <c r="Q89" i="5"/>
  <c r="P89" i="5"/>
  <c r="E89" i="5"/>
  <c r="U89" i="5" s="1"/>
  <c r="U88" i="5"/>
  <c r="T88" i="5"/>
  <c r="S88" i="5"/>
  <c r="R88" i="5"/>
  <c r="Q88" i="5"/>
  <c r="P88" i="5"/>
  <c r="E88" i="5"/>
  <c r="O75" i="5"/>
  <c r="N75" i="5"/>
  <c r="M75" i="5"/>
  <c r="S75" i="5" s="1"/>
  <c r="L75" i="5"/>
  <c r="K75" i="5"/>
  <c r="J75" i="5"/>
  <c r="I75" i="5"/>
  <c r="H75" i="5"/>
  <c r="G75" i="5"/>
  <c r="F75" i="5"/>
  <c r="C75" i="5"/>
  <c r="B75" i="5"/>
  <c r="S74" i="5"/>
  <c r="O74" i="5"/>
  <c r="N74" i="5"/>
  <c r="M74" i="5"/>
  <c r="L74" i="5"/>
  <c r="R74" i="5" s="1"/>
  <c r="K74" i="5"/>
  <c r="J74" i="5"/>
  <c r="I74" i="5"/>
  <c r="Q74" i="5" s="1"/>
  <c r="H74" i="5"/>
  <c r="P74" i="5" s="1"/>
  <c r="G74" i="5"/>
  <c r="F74" i="5"/>
  <c r="C74" i="5"/>
  <c r="B74" i="5"/>
  <c r="E74" i="5" s="1"/>
  <c r="S73" i="5"/>
  <c r="R73" i="5"/>
  <c r="O73" i="5"/>
  <c r="N73" i="5"/>
  <c r="M73" i="5"/>
  <c r="L73" i="5"/>
  <c r="K73" i="5"/>
  <c r="Q73" i="5" s="1"/>
  <c r="J73" i="5"/>
  <c r="I73" i="5"/>
  <c r="H73" i="5"/>
  <c r="G73" i="5"/>
  <c r="F73" i="5"/>
  <c r="C73" i="5"/>
  <c r="B73" i="5"/>
  <c r="E73" i="5" s="1"/>
  <c r="U72" i="5"/>
  <c r="T72" i="5"/>
  <c r="S72" i="5"/>
  <c r="R72" i="5"/>
  <c r="Q72" i="5"/>
  <c r="P72" i="5"/>
  <c r="E72" i="5"/>
  <c r="U71" i="5"/>
  <c r="T71" i="5"/>
  <c r="S71" i="5"/>
  <c r="R71" i="5"/>
  <c r="Q71" i="5"/>
  <c r="P71" i="5"/>
  <c r="E71" i="5"/>
  <c r="O69" i="5"/>
  <c r="N69" i="5"/>
  <c r="M69" i="5"/>
  <c r="S69" i="5" s="1"/>
  <c r="L69" i="5"/>
  <c r="K69" i="5"/>
  <c r="J69" i="5"/>
  <c r="I69" i="5"/>
  <c r="H69" i="5"/>
  <c r="G69" i="5"/>
  <c r="F69" i="5"/>
  <c r="C69" i="5"/>
  <c r="B69" i="5"/>
  <c r="R68" i="5"/>
  <c r="O68" i="5"/>
  <c r="N68" i="5"/>
  <c r="M68" i="5"/>
  <c r="S68" i="5" s="1"/>
  <c r="L68" i="5"/>
  <c r="K68" i="5"/>
  <c r="J68" i="5"/>
  <c r="I68" i="5"/>
  <c r="H68" i="5"/>
  <c r="P68" i="5" s="1"/>
  <c r="G68" i="5"/>
  <c r="F68" i="5"/>
  <c r="C68" i="5"/>
  <c r="B68" i="5"/>
  <c r="U67" i="5"/>
  <c r="T67" i="5"/>
  <c r="S67" i="5"/>
  <c r="R67" i="5"/>
  <c r="Q67" i="5"/>
  <c r="P67" i="5"/>
  <c r="E67" i="5"/>
  <c r="U66" i="5"/>
  <c r="T66" i="5"/>
  <c r="S66" i="5"/>
  <c r="R66" i="5"/>
  <c r="Q66" i="5"/>
  <c r="P66" i="5"/>
  <c r="E66" i="5"/>
  <c r="U65" i="5"/>
  <c r="T65" i="5"/>
  <c r="S65" i="5"/>
  <c r="R65" i="5"/>
  <c r="Q65" i="5"/>
  <c r="P65" i="5"/>
  <c r="E65" i="5"/>
  <c r="S64" i="5"/>
  <c r="R64" i="5"/>
  <c r="Q64" i="5"/>
  <c r="P64" i="5"/>
  <c r="E64" i="5"/>
  <c r="T64" i="5" s="1"/>
  <c r="U63" i="5"/>
  <c r="T63" i="5"/>
  <c r="S63" i="5"/>
  <c r="R63" i="5"/>
  <c r="Q63" i="5"/>
  <c r="P63" i="5"/>
  <c r="E63" i="5"/>
  <c r="O61" i="5"/>
  <c r="N61" i="5"/>
  <c r="M61" i="5"/>
  <c r="S61" i="5" s="1"/>
  <c r="L61" i="5"/>
  <c r="R61" i="5" s="1"/>
  <c r="K61" i="5"/>
  <c r="J61" i="5"/>
  <c r="I61" i="5"/>
  <c r="H61" i="5"/>
  <c r="C61" i="5"/>
  <c r="B61" i="5"/>
  <c r="T60" i="5"/>
  <c r="S60" i="5"/>
  <c r="R60" i="5"/>
  <c r="Q60" i="5"/>
  <c r="P60" i="5"/>
  <c r="E60" i="5"/>
  <c r="U60" i="5" s="1"/>
  <c r="U59" i="5"/>
  <c r="S59" i="5"/>
  <c r="R59" i="5"/>
  <c r="Q59" i="5"/>
  <c r="P59" i="5"/>
  <c r="E59" i="5"/>
  <c r="T59" i="5" s="1"/>
  <c r="U58" i="5"/>
  <c r="T58" i="5"/>
  <c r="S58" i="5"/>
  <c r="R58" i="5"/>
  <c r="Q58" i="5"/>
  <c r="P58" i="5"/>
  <c r="E58" i="5"/>
  <c r="S57" i="5"/>
  <c r="R57" i="5"/>
  <c r="Q57" i="5"/>
  <c r="P57" i="5"/>
  <c r="E57" i="5"/>
  <c r="U57" i="5" s="1"/>
  <c r="O55" i="5"/>
  <c r="N55" i="5"/>
  <c r="M55" i="5"/>
  <c r="S55" i="5" s="1"/>
  <c r="L55" i="5"/>
  <c r="R55" i="5" s="1"/>
  <c r="K55" i="5"/>
  <c r="J55" i="5"/>
  <c r="I55" i="5"/>
  <c r="H55" i="5"/>
  <c r="G55" i="5"/>
  <c r="F55" i="5"/>
  <c r="C55" i="5"/>
  <c r="B55" i="5"/>
  <c r="U54" i="5"/>
  <c r="S54" i="5"/>
  <c r="R54" i="5"/>
  <c r="Q54" i="5"/>
  <c r="P54" i="5"/>
  <c r="E54" i="5"/>
  <c r="T54" i="5" s="1"/>
  <c r="U53" i="5"/>
  <c r="T53" i="5"/>
  <c r="S53" i="5"/>
  <c r="R53" i="5"/>
  <c r="Q53" i="5"/>
  <c r="P53" i="5"/>
  <c r="E53" i="5"/>
  <c r="S52" i="5"/>
  <c r="R52" i="5"/>
  <c r="Q52" i="5"/>
  <c r="P52" i="5"/>
  <c r="E52" i="5"/>
  <c r="T52" i="5" s="1"/>
  <c r="T51" i="5"/>
  <c r="S51" i="5"/>
  <c r="R51" i="5"/>
  <c r="Q51" i="5"/>
  <c r="P51" i="5"/>
  <c r="E51" i="5"/>
  <c r="U51" i="5" s="1"/>
  <c r="S50" i="5"/>
  <c r="R50" i="5"/>
  <c r="Q50" i="5"/>
  <c r="P50" i="5"/>
  <c r="E50" i="5"/>
  <c r="T50" i="5" s="1"/>
  <c r="S49" i="5"/>
  <c r="R49" i="5"/>
  <c r="Q49" i="5"/>
  <c r="P49" i="5"/>
  <c r="E49" i="5"/>
  <c r="U49" i="5" s="1"/>
  <c r="S48" i="5"/>
  <c r="R48" i="5"/>
  <c r="Q48" i="5"/>
  <c r="P48" i="5"/>
  <c r="E48" i="5"/>
  <c r="T48" i="5" s="1"/>
  <c r="U47" i="5"/>
  <c r="T47" i="5"/>
  <c r="S47" i="5"/>
  <c r="R47" i="5"/>
  <c r="Q47" i="5"/>
  <c r="P47" i="5"/>
  <c r="E47" i="5"/>
  <c r="U46" i="5"/>
  <c r="S46" i="5"/>
  <c r="R46" i="5"/>
  <c r="Q46" i="5"/>
  <c r="P46" i="5"/>
  <c r="E46" i="5"/>
  <c r="T46" i="5" s="1"/>
  <c r="U45" i="5"/>
  <c r="T45" i="5"/>
  <c r="S45" i="5"/>
  <c r="R45" i="5"/>
  <c r="Q45" i="5"/>
  <c r="P45" i="5"/>
  <c r="E45" i="5"/>
  <c r="S44" i="5"/>
  <c r="R44" i="5"/>
  <c r="Q44" i="5"/>
  <c r="P44" i="5"/>
  <c r="E44" i="5"/>
  <c r="T44" i="5" s="1"/>
  <c r="O42" i="5"/>
  <c r="N42" i="5"/>
  <c r="M42" i="5"/>
  <c r="S42" i="5" s="1"/>
  <c r="L42" i="5"/>
  <c r="R42" i="5" s="1"/>
  <c r="K42" i="5"/>
  <c r="J42" i="5"/>
  <c r="I42" i="5"/>
  <c r="H42" i="5"/>
  <c r="G42" i="5"/>
  <c r="F42" i="5"/>
  <c r="C42" i="5"/>
  <c r="B42" i="5"/>
  <c r="U41" i="5"/>
  <c r="S41" i="5"/>
  <c r="R41" i="5"/>
  <c r="Q41" i="5"/>
  <c r="P41" i="5"/>
  <c r="E41" i="5"/>
  <c r="T41" i="5" s="1"/>
  <c r="U40" i="5"/>
  <c r="T40" i="5"/>
  <c r="S40" i="5"/>
  <c r="R40" i="5"/>
  <c r="Q40" i="5"/>
  <c r="P40" i="5"/>
  <c r="E40" i="5"/>
  <c r="S39" i="5"/>
  <c r="R39" i="5"/>
  <c r="Q39" i="5"/>
  <c r="P39" i="5"/>
  <c r="E39" i="5"/>
  <c r="T39" i="5" s="1"/>
  <c r="S38" i="5"/>
  <c r="R38" i="5"/>
  <c r="Q38" i="5"/>
  <c r="P38" i="5"/>
  <c r="E38" i="5"/>
  <c r="U38" i="5" s="1"/>
  <c r="U37" i="5"/>
  <c r="S37" i="5"/>
  <c r="R37" i="5"/>
  <c r="Q37" i="5"/>
  <c r="P37" i="5"/>
  <c r="E37" i="5"/>
  <c r="S35" i="5"/>
  <c r="R35" i="5"/>
  <c r="O35" i="5"/>
  <c r="N35" i="5"/>
  <c r="M35" i="5"/>
  <c r="L35" i="5"/>
  <c r="K35" i="5"/>
  <c r="J35" i="5"/>
  <c r="I35" i="5"/>
  <c r="Q35" i="5" s="1"/>
  <c r="H35" i="5"/>
  <c r="P35" i="5" s="1"/>
  <c r="G35" i="5"/>
  <c r="F35" i="5"/>
  <c r="C35" i="5"/>
  <c r="B35" i="5"/>
  <c r="E35" i="5" s="1"/>
  <c r="S34" i="5"/>
  <c r="R34" i="5"/>
  <c r="Q34" i="5"/>
  <c r="P34" i="5"/>
  <c r="E34" i="5"/>
  <c r="T34" i="5" s="1"/>
  <c r="S32" i="5"/>
  <c r="R32" i="5"/>
  <c r="O32" i="5"/>
  <c r="N32" i="5"/>
  <c r="M32" i="5"/>
  <c r="L32" i="5"/>
  <c r="K32" i="5"/>
  <c r="J32" i="5"/>
  <c r="I32" i="5"/>
  <c r="H32" i="5"/>
  <c r="P32" i="5" s="1"/>
  <c r="G32" i="5"/>
  <c r="F32" i="5"/>
  <c r="C32" i="5"/>
  <c r="B32" i="5"/>
  <c r="S31" i="5"/>
  <c r="R31" i="5"/>
  <c r="Q31" i="5"/>
  <c r="P31" i="5"/>
  <c r="E31" i="5"/>
  <c r="T31" i="5" s="1"/>
  <c r="U30" i="5"/>
  <c r="T30" i="5"/>
  <c r="S30" i="5"/>
  <c r="R30" i="5"/>
  <c r="Q30" i="5"/>
  <c r="P30" i="5"/>
  <c r="E30" i="5"/>
  <c r="S29" i="5"/>
  <c r="R29" i="5"/>
  <c r="Q29" i="5"/>
  <c r="P29" i="5"/>
  <c r="E29" i="5"/>
  <c r="U29" i="5" s="1"/>
  <c r="U28" i="5"/>
  <c r="S28" i="5"/>
  <c r="R28" i="5"/>
  <c r="Q28" i="5"/>
  <c r="P28" i="5"/>
  <c r="E28" i="5"/>
  <c r="T28" i="5" s="1"/>
  <c r="S26" i="5"/>
  <c r="R26" i="5"/>
  <c r="O26" i="5"/>
  <c r="N26" i="5"/>
  <c r="M26" i="5"/>
  <c r="L26" i="5"/>
  <c r="K26" i="5"/>
  <c r="J26" i="5"/>
  <c r="I26" i="5"/>
  <c r="Q26" i="5" s="1"/>
  <c r="H26" i="5"/>
  <c r="G26" i="5"/>
  <c r="F26" i="5"/>
  <c r="C26" i="5"/>
  <c r="B26" i="5"/>
  <c r="E26" i="5" s="1"/>
  <c r="T25" i="5"/>
  <c r="S25" i="5"/>
  <c r="R25" i="5"/>
  <c r="Q25" i="5"/>
  <c r="P25" i="5"/>
  <c r="E25" i="5"/>
  <c r="U25" i="5" s="1"/>
  <c r="S24" i="5"/>
  <c r="R24" i="5"/>
  <c r="Q24" i="5"/>
  <c r="P24" i="5"/>
  <c r="E24" i="5"/>
  <c r="T24" i="5" s="1"/>
  <c r="U23" i="5"/>
  <c r="T23" i="5"/>
  <c r="S23" i="5"/>
  <c r="R23" i="5"/>
  <c r="Q23" i="5"/>
  <c r="P23" i="5"/>
  <c r="E23" i="5"/>
  <c r="S22" i="5"/>
  <c r="R22" i="5"/>
  <c r="Q22" i="5"/>
  <c r="P22" i="5"/>
  <c r="E22" i="5"/>
  <c r="T22" i="5" s="1"/>
  <c r="T21" i="5"/>
  <c r="S21" i="5"/>
  <c r="R21" i="5"/>
  <c r="Q21" i="5"/>
  <c r="P21" i="5"/>
  <c r="E21" i="5"/>
  <c r="U21" i="5" s="1"/>
  <c r="U20" i="5"/>
  <c r="S20" i="5"/>
  <c r="R20" i="5"/>
  <c r="Q20" i="5"/>
  <c r="P20" i="5"/>
  <c r="E20" i="5"/>
  <c r="T20" i="5" s="1"/>
  <c r="U19" i="5"/>
  <c r="T19" i="5"/>
  <c r="S19" i="5"/>
  <c r="R19" i="5"/>
  <c r="Q19" i="5"/>
  <c r="P19" i="5"/>
  <c r="E19" i="5"/>
  <c r="R17" i="5"/>
  <c r="O17" i="5"/>
  <c r="N17" i="5"/>
  <c r="M17" i="5"/>
  <c r="S17" i="5" s="1"/>
  <c r="L17" i="5"/>
  <c r="K17" i="5"/>
  <c r="J17" i="5"/>
  <c r="I17" i="5"/>
  <c r="Q17" i="5" s="1"/>
  <c r="H17" i="5"/>
  <c r="P17" i="5" s="1"/>
  <c r="G17" i="5"/>
  <c r="F17" i="5"/>
  <c r="E17" i="5"/>
  <c r="C17" i="5"/>
  <c r="B17" i="5"/>
  <c r="U16" i="5"/>
  <c r="T16" i="5"/>
  <c r="S16" i="5"/>
  <c r="R16" i="5"/>
  <c r="Q16" i="5"/>
  <c r="P16" i="5"/>
  <c r="E16" i="5"/>
  <c r="S15" i="5"/>
  <c r="R15" i="5"/>
  <c r="Q15" i="5"/>
  <c r="P15" i="5"/>
  <c r="E15" i="5"/>
  <c r="U15" i="5" s="1"/>
  <c r="U14" i="5"/>
  <c r="T14" i="5"/>
  <c r="S14" i="5"/>
  <c r="R14" i="5"/>
  <c r="Q14" i="5"/>
  <c r="P14" i="5"/>
  <c r="E14" i="5"/>
  <c r="U13" i="5"/>
  <c r="S13" i="5"/>
  <c r="R13" i="5"/>
  <c r="Q13" i="5"/>
  <c r="P13" i="5"/>
  <c r="E13" i="5"/>
  <c r="T13" i="5" s="1"/>
  <c r="U12" i="5"/>
  <c r="T12" i="5"/>
  <c r="S12" i="5"/>
  <c r="R12" i="5"/>
  <c r="Q12" i="5"/>
  <c r="P12" i="5"/>
  <c r="E12" i="5"/>
  <c r="S11" i="5"/>
  <c r="R11" i="5"/>
  <c r="Q11" i="5"/>
  <c r="P11" i="5"/>
  <c r="E11" i="5"/>
  <c r="T11" i="5" s="1"/>
  <c r="S10" i="5"/>
  <c r="R10" i="5"/>
  <c r="Q10" i="5"/>
  <c r="P10" i="5"/>
  <c r="E10" i="5"/>
  <c r="U10" i="5" s="1"/>
  <c r="S9" i="5"/>
  <c r="R9" i="5"/>
  <c r="Q9" i="5"/>
  <c r="P9" i="5"/>
  <c r="E9" i="5"/>
  <c r="U9" i="5" s="1"/>
  <c r="U96" i="4"/>
  <c r="T96" i="4"/>
  <c r="S96" i="4"/>
  <c r="R96" i="4"/>
  <c r="Q96" i="4"/>
  <c r="P96" i="4"/>
  <c r="E96" i="4"/>
  <c r="T95" i="4"/>
  <c r="S95" i="4"/>
  <c r="R95" i="4"/>
  <c r="Q95" i="4"/>
  <c r="P95" i="4"/>
  <c r="E95" i="4"/>
  <c r="U95" i="4" s="1"/>
  <c r="U94" i="4"/>
  <c r="T94" i="4"/>
  <c r="S94" i="4"/>
  <c r="R94" i="4"/>
  <c r="Q94" i="4"/>
  <c r="P94" i="4"/>
  <c r="E94" i="4"/>
  <c r="U93" i="4"/>
  <c r="S93" i="4"/>
  <c r="R93" i="4"/>
  <c r="Q93" i="4"/>
  <c r="P93" i="4"/>
  <c r="E93" i="4"/>
  <c r="T93" i="4" s="1"/>
  <c r="U92" i="4"/>
  <c r="T92" i="4"/>
  <c r="S92" i="4"/>
  <c r="R92" i="4"/>
  <c r="Q92" i="4"/>
  <c r="P92" i="4"/>
  <c r="E92" i="4"/>
  <c r="S91" i="4"/>
  <c r="R91" i="4"/>
  <c r="Q91" i="4"/>
  <c r="P91" i="4"/>
  <c r="E91" i="4"/>
  <c r="T91" i="4" s="1"/>
  <c r="T90" i="4"/>
  <c r="S90" i="4"/>
  <c r="R90" i="4"/>
  <c r="Q90" i="4"/>
  <c r="P90" i="4"/>
  <c r="E90" i="4"/>
  <c r="U90" i="4" s="1"/>
  <c r="U89" i="4"/>
  <c r="S89" i="4"/>
  <c r="R89" i="4"/>
  <c r="Q89" i="4"/>
  <c r="P89" i="4"/>
  <c r="E89" i="4"/>
  <c r="T89" i="4" s="1"/>
  <c r="U88" i="4"/>
  <c r="S88" i="4"/>
  <c r="R88" i="4"/>
  <c r="R87" i="4" s="1"/>
  <c r="Q88" i="4"/>
  <c r="P88" i="4"/>
  <c r="E88" i="4"/>
  <c r="T88" i="4" s="1"/>
  <c r="V75" i="4"/>
  <c r="O75" i="4"/>
  <c r="N75" i="4"/>
  <c r="M75" i="4"/>
  <c r="L75" i="4"/>
  <c r="K75" i="4"/>
  <c r="J75" i="4"/>
  <c r="I75" i="4"/>
  <c r="H75" i="4"/>
  <c r="G75" i="4"/>
  <c r="F75" i="4"/>
  <c r="C75" i="4"/>
  <c r="B75" i="4"/>
  <c r="V74" i="4"/>
  <c r="O74" i="4"/>
  <c r="N74" i="4"/>
  <c r="M74" i="4"/>
  <c r="L74" i="4"/>
  <c r="R74" i="4" s="1"/>
  <c r="K74" i="4"/>
  <c r="J74" i="4"/>
  <c r="I74" i="4"/>
  <c r="Q74" i="4" s="1"/>
  <c r="H74" i="4"/>
  <c r="P74" i="4" s="1"/>
  <c r="G74" i="4"/>
  <c r="F74" i="4"/>
  <c r="E74" i="4"/>
  <c r="C74" i="4"/>
  <c r="B74" i="4"/>
  <c r="V73" i="4"/>
  <c r="R73" i="4"/>
  <c r="O73" i="4"/>
  <c r="S73" i="4" s="1"/>
  <c r="N73" i="4"/>
  <c r="M73" i="4"/>
  <c r="L73" i="4"/>
  <c r="K73" i="4"/>
  <c r="J73" i="4"/>
  <c r="I73" i="4"/>
  <c r="Q73" i="4" s="1"/>
  <c r="H73" i="4"/>
  <c r="P73" i="4" s="1"/>
  <c r="G73" i="4"/>
  <c r="F73" i="4"/>
  <c r="C73" i="4"/>
  <c r="B73" i="4"/>
  <c r="T72" i="4"/>
  <c r="S72" i="4"/>
  <c r="R72" i="4"/>
  <c r="Q72" i="4"/>
  <c r="P72" i="4"/>
  <c r="E72" i="4"/>
  <c r="U72" i="4" s="1"/>
  <c r="U71" i="4"/>
  <c r="S71" i="4"/>
  <c r="R71" i="4"/>
  <c r="Q71" i="4"/>
  <c r="P71" i="4"/>
  <c r="T71" i="4" s="1"/>
  <c r="E71" i="4"/>
  <c r="V69" i="4"/>
  <c r="O69" i="4"/>
  <c r="N69" i="4"/>
  <c r="M69" i="4"/>
  <c r="L69" i="4"/>
  <c r="K69" i="4"/>
  <c r="J69" i="4"/>
  <c r="I69" i="4"/>
  <c r="H69" i="4"/>
  <c r="G69" i="4"/>
  <c r="F69" i="4"/>
  <c r="C69" i="4"/>
  <c r="B69" i="4"/>
  <c r="O68" i="4"/>
  <c r="N68" i="4"/>
  <c r="M68" i="4"/>
  <c r="S68" i="4" s="1"/>
  <c r="L68" i="4"/>
  <c r="R68" i="4" s="1"/>
  <c r="K68" i="4"/>
  <c r="J68" i="4"/>
  <c r="I68" i="4"/>
  <c r="H68" i="4"/>
  <c r="G68" i="4"/>
  <c r="F68" i="4"/>
  <c r="C68" i="4"/>
  <c r="E68" i="4" s="1"/>
  <c r="B68" i="4"/>
  <c r="T67" i="4"/>
  <c r="S67" i="4"/>
  <c r="R67" i="4"/>
  <c r="Q67" i="4"/>
  <c r="P67" i="4"/>
  <c r="E67" i="4"/>
  <c r="U67" i="4" s="1"/>
  <c r="T66" i="4"/>
  <c r="S66" i="4"/>
  <c r="R66" i="4"/>
  <c r="Q66" i="4"/>
  <c r="P66" i="4"/>
  <c r="E66" i="4"/>
  <c r="U66" i="4" s="1"/>
  <c r="S65" i="4"/>
  <c r="R65" i="4"/>
  <c r="Q65" i="4"/>
  <c r="P65" i="4"/>
  <c r="E65" i="4"/>
  <c r="U65" i="4" s="1"/>
  <c r="S64" i="4"/>
  <c r="R64" i="4"/>
  <c r="Q64" i="4"/>
  <c r="P64" i="4"/>
  <c r="E64" i="4"/>
  <c r="U64" i="4" s="1"/>
  <c r="S63" i="4"/>
  <c r="R63" i="4"/>
  <c r="Q63" i="4"/>
  <c r="P63" i="4"/>
  <c r="E63" i="4"/>
  <c r="T63" i="4" s="1"/>
  <c r="O61" i="4"/>
  <c r="N61" i="4"/>
  <c r="M61" i="4"/>
  <c r="S61" i="4" s="1"/>
  <c r="L61" i="4"/>
  <c r="R61" i="4" s="1"/>
  <c r="K61" i="4"/>
  <c r="J61" i="4"/>
  <c r="I61" i="4"/>
  <c r="H61" i="4"/>
  <c r="C61" i="4"/>
  <c r="E61" i="4" s="1"/>
  <c r="B61" i="4"/>
  <c r="S60" i="4"/>
  <c r="R60" i="4"/>
  <c r="Q60" i="4"/>
  <c r="P60" i="4"/>
  <c r="E60" i="4"/>
  <c r="U60" i="4" s="1"/>
  <c r="T59" i="4"/>
  <c r="S59" i="4"/>
  <c r="R59" i="4"/>
  <c r="Q59" i="4"/>
  <c r="P59" i="4"/>
  <c r="E59" i="4"/>
  <c r="U59" i="4" s="1"/>
  <c r="S58" i="4"/>
  <c r="R58" i="4"/>
  <c r="Q58" i="4"/>
  <c r="P58" i="4"/>
  <c r="E58" i="4"/>
  <c r="T58" i="4" s="1"/>
  <c r="T57" i="4"/>
  <c r="S57" i="4"/>
  <c r="R57" i="4"/>
  <c r="Q57" i="4"/>
  <c r="P57" i="4"/>
  <c r="E57" i="4"/>
  <c r="U57" i="4" s="1"/>
  <c r="V55" i="4"/>
  <c r="O55" i="4"/>
  <c r="N55" i="4"/>
  <c r="M55" i="4"/>
  <c r="L55" i="4"/>
  <c r="K55" i="4"/>
  <c r="J55" i="4"/>
  <c r="I55" i="4"/>
  <c r="H55" i="4"/>
  <c r="G55" i="4"/>
  <c r="F55" i="4"/>
  <c r="C55" i="4"/>
  <c r="B55" i="4"/>
  <c r="U54" i="4"/>
  <c r="S54" i="4"/>
  <c r="R54" i="4"/>
  <c r="Q54" i="4"/>
  <c r="P54" i="4"/>
  <c r="E54" i="4"/>
  <c r="T54" i="4" s="1"/>
  <c r="T53" i="4"/>
  <c r="S53" i="4"/>
  <c r="R53" i="4"/>
  <c r="Q53" i="4"/>
  <c r="U53" i="4" s="1"/>
  <c r="P53" i="4"/>
  <c r="E53" i="4"/>
  <c r="S52" i="4"/>
  <c r="R52" i="4"/>
  <c r="Q52" i="4"/>
  <c r="P52" i="4"/>
  <c r="E52" i="4"/>
  <c r="U52" i="4" s="1"/>
  <c r="S51" i="4"/>
  <c r="R51" i="4"/>
  <c r="Q51" i="4"/>
  <c r="P51" i="4"/>
  <c r="E51" i="4"/>
  <c r="U51" i="4" s="1"/>
  <c r="T50" i="4"/>
  <c r="S50" i="4"/>
  <c r="R50" i="4"/>
  <c r="Q50" i="4"/>
  <c r="P50" i="4"/>
  <c r="E50" i="4"/>
  <c r="U50" i="4" s="1"/>
  <c r="U49" i="4"/>
  <c r="S49" i="4"/>
  <c r="R49" i="4"/>
  <c r="Q49" i="4"/>
  <c r="P49" i="4"/>
  <c r="E49" i="4"/>
  <c r="T49" i="4" s="1"/>
  <c r="S48" i="4"/>
  <c r="R48" i="4"/>
  <c r="Q48" i="4"/>
  <c r="P48" i="4"/>
  <c r="E48" i="4"/>
  <c r="T48" i="4" s="1"/>
  <c r="U47" i="4"/>
  <c r="T47" i="4"/>
  <c r="S47" i="4"/>
  <c r="R47" i="4"/>
  <c r="Q47" i="4"/>
  <c r="P47" i="4"/>
  <c r="E47" i="4"/>
  <c r="S46" i="4"/>
  <c r="R46" i="4"/>
  <c r="Q46" i="4"/>
  <c r="P46" i="4"/>
  <c r="E46" i="4"/>
  <c r="U46" i="4" s="1"/>
  <c r="S45" i="4"/>
  <c r="R45" i="4"/>
  <c r="Q45" i="4"/>
  <c r="P45" i="4"/>
  <c r="E45" i="4"/>
  <c r="U45" i="4" s="1"/>
  <c r="U44" i="4"/>
  <c r="S44" i="4"/>
  <c r="R44" i="4"/>
  <c r="Q44" i="4"/>
  <c r="P44" i="4"/>
  <c r="E44" i="4"/>
  <c r="T44" i="4" s="1"/>
  <c r="S42" i="4"/>
  <c r="O42" i="4"/>
  <c r="N42" i="4"/>
  <c r="M42" i="4"/>
  <c r="L42" i="4"/>
  <c r="K42" i="4"/>
  <c r="J42" i="4"/>
  <c r="I42" i="4"/>
  <c r="H42" i="4"/>
  <c r="P42" i="4" s="1"/>
  <c r="G42" i="4"/>
  <c r="F42" i="4"/>
  <c r="C42" i="4"/>
  <c r="B42" i="4"/>
  <c r="E42" i="4" s="1"/>
  <c r="U41" i="4"/>
  <c r="T41" i="4"/>
  <c r="S41" i="4"/>
  <c r="R41" i="4"/>
  <c r="Q41" i="4"/>
  <c r="P41" i="4"/>
  <c r="E41" i="4"/>
  <c r="U40" i="4"/>
  <c r="S40" i="4"/>
  <c r="R40" i="4"/>
  <c r="Q40" i="4"/>
  <c r="P40" i="4"/>
  <c r="T40" i="4" s="1"/>
  <c r="E40" i="4"/>
  <c r="S39" i="4"/>
  <c r="R39" i="4"/>
  <c r="Q39" i="4"/>
  <c r="P39" i="4"/>
  <c r="E39" i="4"/>
  <c r="U39" i="4" s="1"/>
  <c r="S38" i="4"/>
  <c r="R38" i="4"/>
  <c r="Q38" i="4"/>
  <c r="U38" i="4" s="1"/>
  <c r="P38" i="4"/>
  <c r="E38" i="4"/>
  <c r="S37" i="4"/>
  <c r="R37" i="4"/>
  <c r="Q37" i="4"/>
  <c r="P37" i="4"/>
  <c r="E37" i="4"/>
  <c r="U37" i="4" s="1"/>
  <c r="O35" i="4"/>
  <c r="N35" i="4"/>
  <c r="M35" i="4"/>
  <c r="S35" i="4" s="1"/>
  <c r="L35" i="4"/>
  <c r="R35" i="4" s="1"/>
  <c r="K35" i="4"/>
  <c r="J35" i="4"/>
  <c r="I35" i="4"/>
  <c r="Q35" i="4" s="1"/>
  <c r="H35" i="4"/>
  <c r="G35" i="4"/>
  <c r="F35" i="4"/>
  <c r="C35" i="4"/>
  <c r="B35" i="4"/>
  <c r="S34" i="4"/>
  <c r="R34" i="4"/>
  <c r="Q34" i="4"/>
  <c r="P34" i="4"/>
  <c r="E34" i="4"/>
  <c r="O32" i="4"/>
  <c r="N32" i="4"/>
  <c r="M32" i="4"/>
  <c r="S32" i="4" s="1"/>
  <c r="L32" i="4"/>
  <c r="K32" i="4"/>
  <c r="Q32" i="4" s="1"/>
  <c r="J32" i="4"/>
  <c r="I32" i="4"/>
  <c r="H32" i="4"/>
  <c r="G32" i="4"/>
  <c r="F32" i="4"/>
  <c r="C32" i="4"/>
  <c r="B32" i="4"/>
  <c r="U31" i="4"/>
  <c r="S31" i="4"/>
  <c r="R31" i="4"/>
  <c r="Q31" i="4"/>
  <c r="P31" i="4"/>
  <c r="E31" i="4"/>
  <c r="T31" i="4" s="1"/>
  <c r="U30" i="4"/>
  <c r="S30" i="4"/>
  <c r="R30" i="4"/>
  <c r="Q30" i="4"/>
  <c r="P30" i="4"/>
  <c r="T30" i="4" s="1"/>
  <c r="E30" i="4"/>
  <c r="S29" i="4"/>
  <c r="R29" i="4"/>
  <c r="Q29" i="4"/>
  <c r="P29" i="4"/>
  <c r="E29" i="4"/>
  <c r="U29" i="4" s="1"/>
  <c r="S28" i="4"/>
  <c r="R28" i="4"/>
  <c r="Q28" i="4"/>
  <c r="P28" i="4"/>
  <c r="E28" i="4"/>
  <c r="U28" i="4" s="1"/>
  <c r="O26" i="4"/>
  <c r="N26" i="4"/>
  <c r="M26" i="4"/>
  <c r="S26" i="4" s="1"/>
  <c r="L26" i="4"/>
  <c r="R26" i="4" s="1"/>
  <c r="K26" i="4"/>
  <c r="J26" i="4"/>
  <c r="I26" i="4"/>
  <c r="H26" i="4"/>
  <c r="G26" i="4"/>
  <c r="F26" i="4"/>
  <c r="C26" i="4"/>
  <c r="B26" i="4"/>
  <c r="U25" i="4"/>
  <c r="S25" i="4"/>
  <c r="R25" i="4"/>
  <c r="Q25" i="4"/>
  <c r="P25" i="4"/>
  <c r="E25" i="4"/>
  <c r="T25" i="4" s="1"/>
  <c r="U24" i="4"/>
  <c r="S24" i="4"/>
  <c r="R24" i="4"/>
  <c r="Q24" i="4"/>
  <c r="P24" i="4"/>
  <c r="E24" i="4"/>
  <c r="T24" i="4" s="1"/>
  <c r="S23" i="4"/>
  <c r="R23" i="4"/>
  <c r="Q23" i="4"/>
  <c r="P23" i="4"/>
  <c r="E23" i="4"/>
  <c r="S22" i="4"/>
  <c r="R22" i="4"/>
  <c r="Q22" i="4"/>
  <c r="P22" i="4"/>
  <c r="E22" i="4"/>
  <c r="U22" i="4" s="1"/>
  <c r="S21" i="4"/>
  <c r="R21" i="4"/>
  <c r="Q21" i="4"/>
  <c r="P21" i="4"/>
  <c r="E21" i="4"/>
  <c r="T21" i="4" s="1"/>
  <c r="T20" i="4"/>
  <c r="S20" i="4"/>
  <c r="R20" i="4"/>
  <c r="Q20" i="4"/>
  <c r="P20" i="4"/>
  <c r="E20" i="4"/>
  <c r="U20" i="4" s="1"/>
  <c r="U19" i="4"/>
  <c r="S19" i="4"/>
  <c r="R19" i="4"/>
  <c r="Q19" i="4"/>
  <c r="P19" i="4"/>
  <c r="E19" i="4"/>
  <c r="T19" i="4" s="1"/>
  <c r="S17" i="4"/>
  <c r="O17" i="4"/>
  <c r="N17" i="4"/>
  <c r="M17" i="4"/>
  <c r="L17" i="4"/>
  <c r="R17" i="4" s="1"/>
  <c r="K17" i="4"/>
  <c r="J17" i="4"/>
  <c r="I17" i="4"/>
  <c r="Q17" i="4" s="1"/>
  <c r="H17" i="4"/>
  <c r="G17" i="4"/>
  <c r="F17" i="4"/>
  <c r="C17" i="4"/>
  <c r="B17" i="4"/>
  <c r="E17" i="4" s="1"/>
  <c r="S16" i="4"/>
  <c r="R16" i="4"/>
  <c r="Q16" i="4"/>
  <c r="P16" i="4"/>
  <c r="E16" i="4"/>
  <c r="T16" i="4" s="1"/>
  <c r="U15" i="4"/>
  <c r="T15" i="4"/>
  <c r="S15" i="4"/>
  <c r="R15" i="4"/>
  <c r="Q15" i="4"/>
  <c r="P15" i="4"/>
  <c r="E15" i="4"/>
  <c r="U14" i="4"/>
  <c r="S14" i="4"/>
  <c r="R14" i="4"/>
  <c r="Q14" i="4"/>
  <c r="P14" i="4"/>
  <c r="E14" i="4"/>
  <c r="T14" i="4" s="1"/>
  <c r="U13" i="4"/>
  <c r="T13" i="4"/>
  <c r="S13" i="4"/>
  <c r="R13" i="4"/>
  <c r="Q13" i="4"/>
  <c r="P13" i="4"/>
  <c r="E13" i="4"/>
  <c r="U12" i="4"/>
  <c r="S12" i="4"/>
  <c r="R12" i="4"/>
  <c r="Q12" i="4"/>
  <c r="P12" i="4"/>
  <c r="E12" i="4"/>
  <c r="T12" i="4" s="1"/>
  <c r="S11" i="4"/>
  <c r="R11" i="4"/>
  <c r="Q11" i="4"/>
  <c r="P11" i="4"/>
  <c r="E11" i="4"/>
  <c r="U11" i="4" s="1"/>
  <c r="S10" i="4"/>
  <c r="R10" i="4"/>
  <c r="Q10" i="4"/>
  <c r="P10" i="4"/>
  <c r="E10" i="4"/>
  <c r="U9" i="4"/>
  <c r="T9" i="4"/>
  <c r="S9" i="4"/>
  <c r="R9" i="4"/>
  <c r="Q9" i="4"/>
  <c r="P9" i="4"/>
  <c r="E9" i="4"/>
  <c r="S96" i="3"/>
  <c r="R96" i="3"/>
  <c r="Q96" i="3"/>
  <c r="P96" i="3"/>
  <c r="E96" i="3"/>
  <c r="T96" i="3" s="1"/>
  <c r="S95" i="3"/>
  <c r="R95" i="3"/>
  <c r="Q95" i="3"/>
  <c r="P95" i="3"/>
  <c r="E95" i="3"/>
  <c r="U95" i="3" s="1"/>
  <c r="U94" i="3"/>
  <c r="S94" i="3"/>
  <c r="R94" i="3"/>
  <c r="Q94" i="3"/>
  <c r="P94" i="3"/>
  <c r="E94" i="3"/>
  <c r="T94" i="3" s="1"/>
  <c r="U93" i="3"/>
  <c r="T93" i="3"/>
  <c r="S93" i="3"/>
  <c r="R93" i="3"/>
  <c r="Q93" i="3"/>
  <c r="P93" i="3"/>
  <c r="E93" i="3"/>
  <c r="T92" i="3"/>
  <c r="S92" i="3"/>
  <c r="R92" i="3"/>
  <c r="Q92" i="3"/>
  <c r="P92" i="3"/>
  <c r="E92" i="3"/>
  <c r="U92" i="3" s="1"/>
  <c r="S91" i="3"/>
  <c r="R91" i="3"/>
  <c r="Q91" i="3"/>
  <c r="P91" i="3"/>
  <c r="E91" i="3"/>
  <c r="S90" i="3"/>
  <c r="R90" i="3"/>
  <c r="Q90" i="3"/>
  <c r="P90" i="3"/>
  <c r="E90" i="3"/>
  <c r="T89" i="3"/>
  <c r="S89" i="3"/>
  <c r="R89" i="3"/>
  <c r="Q89" i="3"/>
  <c r="P89" i="3"/>
  <c r="E89" i="3"/>
  <c r="U89" i="3" s="1"/>
  <c r="U88" i="3"/>
  <c r="S88" i="3"/>
  <c r="R88" i="3"/>
  <c r="Q88" i="3"/>
  <c r="Q87" i="3" s="1"/>
  <c r="P88" i="3"/>
  <c r="E88" i="3"/>
  <c r="T88" i="3" s="1"/>
  <c r="O75" i="3"/>
  <c r="N75" i="3"/>
  <c r="M75" i="3"/>
  <c r="L75" i="3"/>
  <c r="K75" i="3"/>
  <c r="J75" i="3"/>
  <c r="I75" i="3"/>
  <c r="H75" i="3"/>
  <c r="G75" i="3"/>
  <c r="F75" i="3"/>
  <c r="C75" i="3"/>
  <c r="B75" i="3"/>
  <c r="S74" i="3"/>
  <c r="O74" i="3"/>
  <c r="N74" i="3"/>
  <c r="M74" i="3"/>
  <c r="L74" i="3"/>
  <c r="R74" i="3" s="1"/>
  <c r="K74" i="3"/>
  <c r="Q74" i="3" s="1"/>
  <c r="J74" i="3"/>
  <c r="I74" i="3"/>
  <c r="H74" i="3"/>
  <c r="G74" i="3"/>
  <c r="F74" i="3"/>
  <c r="C74" i="3"/>
  <c r="B74" i="3"/>
  <c r="E74" i="3" s="1"/>
  <c r="S73" i="3"/>
  <c r="O73" i="3"/>
  <c r="N73" i="3"/>
  <c r="M73" i="3"/>
  <c r="L73" i="3"/>
  <c r="K73" i="3"/>
  <c r="J73" i="3"/>
  <c r="I73" i="3"/>
  <c r="H73" i="3"/>
  <c r="P73" i="3" s="1"/>
  <c r="G73" i="3"/>
  <c r="F73" i="3"/>
  <c r="C73" i="3"/>
  <c r="B73" i="3"/>
  <c r="E73" i="3" s="1"/>
  <c r="U72" i="3"/>
  <c r="S72" i="3"/>
  <c r="R72" i="3"/>
  <c r="Q72" i="3"/>
  <c r="P72" i="3"/>
  <c r="E72" i="3"/>
  <c r="T72" i="3" s="1"/>
  <c r="S71" i="3"/>
  <c r="R71" i="3"/>
  <c r="Q71" i="3"/>
  <c r="P71" i="3"/>
  <c r="E71" i="3"/>
  <c r="O69" i="3"/>
  <c r="N69" i="3"/>
  <c r="M69" i="3"/>
  <c r="L69" i="3"/>
  <c r="K69" i="3"/>
  <c r="J69" i="3"/>
  <c r="I69" i="3"/>
  <c r="H69" i="3"/>
  <c r="G69" i="3"/>
  <c r="F69" i="3"/>
  <c r="C69" i="3"/>
  <c r="B69" i="3"/>
  <c r="O68" i="3"/>
  <c r="N68" i="3"/>
  <c r="M68" i="3"/>
  <c r="S68" i="3" s="1"/>
  <c r="L68" i="3"/>
  <c r="R68" i="3" s="1"/>
  <c r="K68" i="3"/>
  <c r="J68" i="3"/>
  <c r="I68" i="3"/>
  <c r="H68" i="3"/>
  <c r="G68" i="3"/>
  <c r="F68" i="3"/>
  <c r="C68" i="3"/>
  <c r="B68" i="3"/>
  <c r="S67" i="3"/>
  <c r="R67" i="3"/>
  <c r="Q67" i="3"/>
  <c r="P67" i="3"/>
  <c r="E67" i="3"/>
  <c r="U66" i="3"/>
  <c r="T66" i="3"/>
  <c r="S66" i="3"/>
  <c r="R66" i="3"/>
  <c r="Q66" i="3"/>
  <c r="P66" i="3"/>
  <c r="E66" i="3"/>
  <c r="S65" i="3"/>
  <c r="R65" i="3"/>
  <c r="Q65" i="3"/>
  <c r="P65" i="3"/>
  <c r="E65" i="3"/>
  <c r="T65" i="3" s="1"/>
  <c r="S64" i="3"/>
  <c r="R64" i="3"/>
  <c r="Q64" i="3"/>
  <c r="P64" i="3"/>
  <c r="E64" i="3"/>
  <c r="U64" i="3" s="1"/>
  <c r="U63" i="3"/>
  <c r="S63" i="3"/>
  <c r="R63" i="3"/>
  <c r="Q63" i="3"/>
  <c r="P63" i="3"/>
  <c r="E63" i="3"/>
  <c r="T63" i="3" s="1"/>
  <c r="O61" i="3"/>
  <c r="N61" i="3"/>
  <c r="M61" i="3"/>
  <c r="S61" i="3" s="1"/>
  <c r="L61" i="3"/>
  <c r="R61" i="3" s="1"/>
  <c r="K61" i="3"/>
  <c r="J61" i="3"/>
  <c r="I61" i="3"/>
  <c r="H61" i="3"/>
  <c r="C61" i="3"/>
  <c r="B61" i="3"/>
  <c r="S60" i="3"/>
  <c r="R60" i="3"/>
  <c r="Q60" i="3"/>
  <c r="P60" i="3"/>
  <c r="E60" i="3"/>
  <c r="U60" i="3" s="1"/>
  <c r="S59" i="3"/>
  <c r="R59" i="3"/>
  <c r="Q59" i="3"/>
  <c r="P59" i="3"/>
  <c r="E59" i="3"/>
  <c r="S58" i="3"/>
  <c r="R58" i="3"/>
  <c r="Q58" i="3"/>
  <c r="P58" i="3"/>
  <c r="E58" i="3"/>
  <c r="S57" i="3"/>
  <c r="R57" i="3"/>
  <c r="Q57" i="3"/>
  <c r="P57" i="3"/>
  <c r="E57" i="3"/>
  <c r="U57" i="3" s="1"/>
  <c r="O55" i="3"/>
  <c r="N55" i="3"/>
  <c r="M55" i="3"/>
  <c r="S55" i="3" s="1"/>
  <c r="L55" i="3"/>
  <c r="R55" i="3" s="1"/>
  <c r="K55" i="3"/>
  <c r="J55" i="3"/>
  <c r="I55" i="3"/>
  <c r="H55" i="3"/>
  <c r="G55" i="3"/>
  <c r="F55" i="3"/>
  <c r="C55" i="3"/>
  <c r="B55" i="3"/>
  <c r="U54" i="3"/>
  <c r="S54" i="3"/>
  <c r="R54" i="3"/>
  <c r="Q54" i="3"/>
  <c r="P54" i="3"/>
  <c r="E54" i="3"/>
  <c r="T54" i="3" s="1"/>
  <c r="U53" i="3"/>
  <c r="T53" i="3"/>
  <c r="S53" i="3"/>
  <c r="R53" i="3"/>
  <c r="Q53" i="3"/>
  <c r="P53" i="3"/>
  <c r="E53" i="3"/>
  <c r="S52" i="3"/>
  <c r="R52" i="3"/>
  <c r="Q52" i="3"/>
  <c r="P52" i="3"/>
  <c r="E52" i="3"/>
  <c r="U52" i="3" s="1"/>
  <c r="T51" i="3"/>
  <c r="S51" i="3"/>
  <c r="R51" i="3"/>
  <c r="Q51" i="3"/>
  <c r="P51" i="3"/>
  <c r="E51" i="3"/>
  <c r="U51" i="3" s="1"/>
  <c r="S50" i="3"/>
  <c r="R50" i="3"/>
  <c r="Q50" i="3"/>
  <c r="P50" i="3"/>
  <c r="E50" i="3"/>
  <c r="U50" i="3" s="1"/>
  <c r="S49" i="3"/>
  <c r="R49" i="3"/>
  <c r="Q49" i="3"/>
  <c r="P49" i="3"/>
  <c r="E49" i="3"/>
  <c r="U49" i="3" s="1"/>
  <c r="S48" i="3"/>
  <c r="R48" i="3"/>
  <c r="Q48" i="3"/>
  <c r="P48" i="3"/>
  <c r="E48" i="3"/>
  <c r="U48" i="3" s="1"/>
  <c r="U47" i="3"/>
  <c r="S47" i="3"/>
  <c r="R47" i="3"/>
  <c r="Q47" i="3"/>
  <c r="P47" i="3"/>
  <c r="E47" i="3"/>
  <c r="T47" i="3" s="1"/>
  <c r="S46" i="3"/>
  <c r="R46" i="3"/>
  <c r="Q46" i="3"/>
  <c r="P46" i="3"/>
  <c r="E46" i="3"/>
  <c r="U46" i="3" s="1"/>
  <c r="T45" i="3"/>
  <c r="S45" i="3"/>
  <c r="R45" i="3"/>
  <c r="Q45" i="3"/>
  <c r="P45" i="3"/>
  <c r="E45" i="3"/>
  <c r="U45" i="3" s="1"/>
  <c r="S44" i="3"/>
  <c r="R44" i="3"/>
  <c r="Q44" i="3"/>
  <c r="P44" i="3"/>
  <c r="E44" i="3"/>
  <c r="T44" i="3" s="1"/>
  <c r="S42" i="3"/>
  <c r="R42" i="3"/>
  <c r="O42" i="3"/>
  <c r="N42" i="3"/>
  <c r="M42" i="3"/>
  <c r="L42" i="3"/>
  <c r="K42" i="3"/>
  <c r="J42" i="3"/>
  <c r="I42" i="3"/>
  <c r="H42" i="3"/>
  <c r="P42" i="3" s="1"/>
  <c r="G42" i="3"/>
  <c r="F42" i="3"/>
  <c r="C42" i="3"/>
  <c r="B42" i="3"/>
  <c r="S41" i="3"/>
  <c r="R41" i="3"/>
  <c r="Q41" i="3"/>
  <c r="P41" i="3"/>
  <c r="E41" i="3"/>
  <c r="T41" i="3" s="1"/>
  <c r="U40" i="3"/>
  <c r="T40" i="3"/>
  <c r="S40" i="3"/>
  <c r="R40" i="3"/>
  <c r="Q40" i="3"/>
  <c r="P40" i="3"/>
  <c r="E40" i="3"/>
  <c r="S39" i="3"/>
  <c r="R39" i="3"/>
  <c r="Q39" i="3"/>
  <c r="P39" i="3"/>
  <c r="E39" i="3"/>
  <c r="U39" i="3" s="1"/>
  <c r="T38" i="3"/>
  <c r="S38" i="3"/>
  <c r="R38" i="3"/>
  <c r="Q38" i="3"/>
  <c r="P38" i="3"/>
  <c r="E38" i="3"/>
  <c r="U38" i="3" s="1"/>
  <c r="S37" i="3"/>
  <c r="R37" i="3"/>
  <c r="Q37" i="3"/>
  <c r="P37" i="3"/>
  <c r="T37" i="3" s="1"/>
  <c r="E37" i="3"/>
  <c r="S35" i="3"/>
  <c r="O35" i="3"/>
  <c r="N35" i="3"/>
  <c r="M35" i="3"/>
  <c r="L35" i="3"/>
  <c r="R35" i="3" s="1"/>
  <c r="K35" i="3"/>
  <c r="J35" i="3"/>
  <c r="I35" i="3"/>
  <c r="Q35" i="3" s="1"/>
  <c r="H35" i="3"/>
  <c r="P35" i="3" s="1"/>
  <c r="G35" i="3"/>
  <c r="F35" i="3"/>
  <c r="C35" i="3"/>
  <c r="E35" i="3" s="1"/>
  <c r="B35" i="3"/>
  <c r="S34" i="3"/>
  <c r="R34" i="3"/>
  <c r="Q34" i="3"/>
  <c r="P34" i="3"/>
  <c r="T34" i="3" s="1"/>
  <c r="E34" i="3"/>
  <c r="U34" i="3" s="1"/>
  <c r="S32" i="3"/>
  <c r="O32" i="3"/>
  <c r="N32" i="3"/>
  <c r="M32" i="3"/>
  <c r="L32" i="3"/>
  <c r="R32" i="3" s="1"/>
  <c r="K32" i="3"/>
  <c r="J32" i="3"/>
  <c r="I32" i="3"/>
  <c r="H32" i="3"/>
  <c r="P32" i="3" s="1"/>
  <c r="G32" i="3"/>
  <c r="F32" i="3"/>
  <c r="C32" i="3"/>
  <c r="B32" i="3"/>
  <c r="T31" i="3"/>
  <c r="S31" i="3"/>
  <c r="R31" i="3"/>
  <c r="Q31" i="3"/>
  <c r="P31" i="3"/>
  <c r="E31" i="3"/>
  <c r="U31" i="3" s="1"/>
  <c r="S30" i="3"/>
  <c r="R30" i="3"/>
  <c r="Q30" i="3"/>
  <c r="P30" i="3"/>
  <c r="E30" i="3"/>
  <c r="T30" i="3" s="1"/>
  <c r="S29" i="3"/>
  <c r="R29" i="3"/>
  <c r="Q29" i="3"/>
  <c r="P29" i="3"/>
  <c r="E29" i="3"/>
  <c r="T29" i="3" s="1"/>
  <c r="S28" i="3"/>
  <c r="R28" i="3"/>
  <c r="Q28" i="3"/>
  <c r="P28" i="3"/>
  <c r="E28" i="3"/>
  <c r="U28" i="3" s="1"/>
  <c r="O26" i="3"/>
  <c r="Q26" i="3" s="1"/>
  <c r="N26" i="3"/>
  <c r="M26" i="3"/>
  <c r="S26" i="3" s="1"/>
  <c r="L26" i="3"/>
  <c r="R26" i="3" s="1"/>
  <c r="K26" i="3"/>
  <c r="J26" i="3"/>
  <c r="I26" i="3"/>
  <c r="H26" i="3"/>
  <c r="G26" i="3"/>
  <c r="F26" i="3"/>
  <c r="C26" i="3"/>
  <c r="B26" i="3"/>
  <c r="E26" i="3" s="1"/>
  <c r="S25" i="3"/>
  <c r="R25" i="3"/>
  <c r="Q25" i="3"/>
  <c r="P25" i="3"/>
  <c r="E25" i="3"/>
  <c r="U25" i="3" s="1"/>
  <c r="U24" i="3"/>
  <c r="S24" i="3"/>
  <c r="R24" i="3"/>
  <c r="Q24" i="3"/>
  <c r="P24" i="3"/>
  <c r="E24" i="3"/>
  <c r="T24" i="3" s="1"/>
  <c r="T23" i="3"/>
  <c r="S23" i="3"/>
  <c r="R23" i="3"/>
  <c r="Q23" i="3"/>
  <c r="P23" i="3"/>
  <c r="E23" i="3"/>
  <c r="U23" i="3" s="1"/>
  <c r="U22" i="3"/>
  <c r="T22" i="3"/>
  <c r="S22" i="3"/>
  <c r="R22" i="3"/>
  <c r="Q22" i="3"/>
  <c r="P22" i="3"/>
  <c r="E22" i="3"/>
  <c r="U21" i="3"/>
  <c r="T21" i="3"/>
  <c r="S21" i="3"/>
  <c r="R21" i="3"/>
  <c r="Q21" i="3"/>
  <c r="P21" i="3"/>
  <c r="E21" i="3"/>
  <c r="T20" i="3"/>
  <c r="S20" i="3"/>
  <c r="R20" i="3"/>
  <c r="Q20" i="3"/>
  <c r="P20" i="3"/>
  <c r="E20" i="3"/>
  <c r="U20" i="3" s="1"/>
  <c r="U19" i="3"/>
  <c r="S19" i="3"/>
  <c r="R19" i="3"/>
  <c r="Q19" i="3"/>
  <c r="P19" i="3"/>
  <c r="E19" i="3"/>
  <c r="T19" i="3" s="1"/>
  <c r="S17" i="3"/>
  <c r="O17" i="3"/>
  <c r="N17" i="3"/>
  <c r="R17" i="3" s="1"/>
  <c r="M17" i="3"/>
  <c r="L17" i="3"/>
  <c r="K17" i="3"/>
  <c r="J17" i="3"/>
  <c r="I17" i="3"/>
  <c r="Q17" i="3" s="1"/>
  <c r="H17" i="3"/>
  <c r="P17" i="3" s="1"/>
  <c r="G17" i="3"/>
  <c r="F17" i="3"/>
  <c r="C17" i="3"/>
  <c r="E17" i="3" s="1"/>
  <c r="B17" i="3"/>
  <c r="U16" i="3"/>
  <c r="S16" i="3"/>
  <c r="R16" i="3"/>
  <c r="Q16" i="3"/>
  <c r="P16" i="3"/>
  <c r="E16" i="3"/>
  <c r="T16" i="3" s="1"/>
  <c r="S15" i="3"/>
  <c r="R15" i="3"/>
  <c r="Q15" i="3"/>
  <c r="P15" i="3"/>
  <c r="E15" i="3"/>
  <c r="T15" i="3" s="1"/>
  <c r="U14" i="3"/>
  <c r="T14" i="3"/>
  <c r="S14" i="3"/>
  <c r="R14" i="3"/>
  <c r="Q14" i="3"/>
  <c r="P14" i="3"/>
  <c r="E14" i="3"/>
  <c r="U13" i="3"/>
  <c r="S13" i="3"/>
  <c r="R13" i="3"/>
  <c r="Q13" i="3"/>
  <c r="P13" i="3"/>
  <c r="E13" i="3"/>
  <c r="T13" i="3" s="1"/>
  <c r="T12" i="3"/>
  <c r="S12" i="3"/>
  <c r="R12" i="3"/>
  <c r="Q12" i="3"/>
  <c r="P12" i="3"/>
  <c r="E12" i="3"/>
  <c r="U12" i="3" s="1"/>
  <c r="U11" i="3"/>
  <c r="T11" i="3"/>
  <c r="S11" i="3"/>
  <c r="R11" i="3"/>
  <c r="Q11" i="3"/>
  <c r="P11" i="3"/>
  <c r="E11" i="3"/>
  <c r="U10" i="3"/>
  <c r="S10" i="3"/>
  <c r="R10" i="3"/>
  <c r="Q10" i="3"/>
  <c r="P10" i="3"/>
  <c r="T10" i="3" s="1"/>
  <c r="E10" i="3"/>
  <c r="T9" i="3"/>
  <c r="S9" i="3"/>
  <c r="R9" i="3"/>
  <c r="Q9" i="3"/>
  <c r="P9" i="3"/>
  <c r="E9" i="3"/>
  <c r="U96" i="2"/>
  <c r="S96" i="2"/>
  <c r="R96" i="2"/>
  <c r="Q96" i="2"/>
  <c r="P96" i="2"/>
  <c r="E96" i="2"/>
  <c r="T96" i="2" s="1"/>
  <c r="U95" i="2"/>
  <c r="T95" i="2"/>
  <c r="S95" i="2"/>
  <c r="R95" i="2"/>
  <c r="Q95" i="2"/>
  <c r="P95" i="2"/>
  <c r="E95" i="2"/>
  <c r="S94" i="2"/>
  <c r="R94" i="2"/>
  <c r="Q94" i="2"/>
  <c r="P94" i="2"/>
  <c r="E94" i="2"/>
  <c r="T94" i="2" s="1"/>
  <c r="S93" i="2"/>
  <c r="R93" i="2"/>
  <c r="Q93" i="2"/>
  <c r="P93" i="2"/>
  <c r="E93" i="2"/>
  <c r="U93" i="2" s="1"/>
  <c r="U92" i="2"/>
  <c r="S92" i="2"/>
  <c r="R92" i="2"/>
  <c r="Q92" i="2"/>
  <c r="P92" i="2"/>
  <c r="E92" i="2"/>
  <c r="T92" i="2" s="1"/>
  <c r="U91" i="2"/>
  <c r="T91" i="2"/>
  <c r="S91" i="2"/>
  <c r="R91" i="2"/>
  <c r="Q91" i="2"/>
  <c r="P91" i="2"/>
  <c r="E91" i="2"/>
  <c r="U90" i="2"/>
  <c r="T90" i="2"/>
  <c r="S90" i="2"/>
  <c r="R90" i="2"/>
  <c r="Q90" i="2"/>
  <c r="P90" i="2"/>
  <c r="E90" i="2"/>
  <c r="T89" i="2"/>
  <c r="S89" i="2"/>
  <c r="R89" i="2"/>
  <c r="Q89" i="2"/>
  <c r="P89" i="2"/>
  <c r="E89" i="2"/>
  <c r="U89" i="2" s="1"/>
  <c r="S88" i="2"/>
  <c r="R88" i="2"/>
  <c r="Q88" i="2"/>
  <c r="P88" i="2"/>
  <c r="E88" i="2"/>
  <c r="U88" i="2" s="1"/>
  <c r="O75" i="2"/>
  <c r="N75" i="2"/>
  <c r="M75" i="2"/>
  <c r="L75" i="2"/>
  <c r="K75" i="2"/>
  <c r="J75" i="2"/>
  <c r="I75" i="2"/>
  <c r="H75" i="2"/>
  <c r="G75" i="2"/>
  <c r="F75" i="2"/>
  <c r="C75" i="2"/>
  <c r="B75" i="2"/>
  <c r="P74" i="2"/>
  <c r="O74" i="2"/>
  <c r="S74" i="2" s="1"/>
  <c r="N74" i="2"/>
  <c r="M74" i="2"/>
  <c r="L74" i="2"/>
  <c r="R74" i="2" s="1"/>
  <c r="K74" i="2"/>
  <c r="J74" i="2"/>
  <c r="I74" i="2"/>
  <c r="Q74" i="2" s="1"/>
  <c r="H74" i="2"/>
  <c r="G74" i="2"/>
  <c r="F74" i="2"/>
  <c r="C74" i="2"/>
  <c r="B74" i="2"/>
  <c r="E74" i="2" s="1"/>
  <c r="R73" i="2"/>
  <c r="O73" i="2"/>
  <c r="N73" i="2"/>
  <c r="M73" i="2"/>
  <c r="S73" i="2" s="1"/>
  <c r="L73" i="2"/>
  <c r="K73" i="2"/>
  <c r="J73" i="2"/>
  <c r="I73" i="2"/>
  <c r="Q73" i="2" s="1"/>
  <c r="H73" i="2"/>
  <c r="P73" i="2" s="1"/>
  <c r="G73" i="2"/>
  <c r="F73" i="2"/>
  <c r="C73" i="2"/>
  <c r="E73" i="2" s="1"/>
  <c r="B73" i="2"/>
  <c r="U72" i="2"/>
  <c r="T72" i="2"/>
  <c r="S72" i="2"/>
  <c r="R72" i="2"/>
  <c r="Q72" i="2"/>
  <c r="P72" i="2"/>
  <c r="E72" i="2"/>
  <c r="S71" i="2"/>
  <c r="R71" i="2"/>
  <c r="Q71" i="2"/>
  <c r="P71" i="2"/>
  <c r="T71" i="2" s="1"/>
  <c r="E71" i="2"/>
  <c r="U71" i="2" s="1"/>
  <c r="O69" i="2"/>
  <c r="N69" i="2"/>
  <c r="M69" i="2"/>
  <c r="L69" i="2"/>
  <c r="K69" i="2"/>
  <c r="J69" i="2"/>
  <c r="I69" i="2"/>
  <c r="H69" i="2"/>
  <c r="G69" i="2"/>
  <c r="F69" i="2"/>
  <c r="C69" i="2"/>
  <c r="B69" i="2"/>
  <c r="O68" i="2"/>
  <c r="N68" i="2"/>
  <c r="M68" i="2"/>
  <c r="S68" i="2" s="1"/>
  <c r="L68" i="2"/>
  <c r="R68" i="2" s="1"/>
  <c r="K68" i="2"/>
  <c r="J68" i="2"/>
  <c r="I68" i="2"/>
  <c r="H68" i="2"/>
  <c r="G68" i="2"/>
  <c r="F68" i="2"/>
  <c r="C68" i="2"/>
  <c r="B68" i="2"/>
  <c r="U67" i="2"/>
  <c r="S67" i="2"/>
  <c r="R67" i="2"/>
  <c r="Q67" i="2"/>
  <c r="P67" i="2"/>
  <c r="E67" i="2"/>
  <c r="T67" i="2" s="1"/>
  <c r="T66" i="2"/>
  <c r="S66" i="2"/>
  <c r="R66" i="2"/>
  <c r="Q66" i="2"/>
  <c r="P66" i="2"/>
  <c r="E66" i="2"/>
  <c r="U66" i="2" s="1"/>
  <c r="S65" i="2"/>
  <c r="R65" i="2"/>
  <c r="Q65" i="2"/>
  <c r="P65" i="2"/>
  <c r="E65" i="2"/>
  <c r="T65" i="2" s="1"/>
  <c r="S64" i="2"/>
  <c r="R64" i="2"/>
  <c r="Q64" i="2"/>
  <c r="P64" i="2"/>
  <c r="E64" i="2"/>
  <c r="T64" i="2" s="1"/>
  <c r="S63" i="2"/>
  <c r="R63" i="2"/>
  <c r="Q63" i="2"/>
  <c r="P63" i="2"/>
  <c r="E63" i="2"/>
  <c r="U63" i="2" s="1"/>
  <c r="O61" i="2"/>
  <c r="N61" i="2"/>
  <c r="M61" i="2"/>
  <c r="S61" i="2" s="1"/>
  <c r="L61" i="2"/>
  <c r="R61" i="2" s="1"/>
  <c r="K61" i="2"/>
  <c r="J61" i="2"/>
  <c r="I61" i="2"/>
  <c r="H61" i="2"/>
  <c r="C61" i="2"/>
  <c r="B61" i="2"/>
  <c r="U60" i="2"/>
  <c r="S60" i="2"/>
  <c r="R60" i="2"/>
  <c r="Q60" i="2"/>
  <c r="P60" i="2"/>
  <c r="E60" i="2"/>
  <c r="T60" i="2" s="1"/>
  <c r="U59" i="2"/>
  <c r="S59" i="2"/>
  <c r="R59" i="2"/>
  <c r="Q59" i="2"/>
  <c r="P59" i="2"/>
  <c r="E59" i="2"/>
  <c r="T59" i="2" s="1"/>
  <c r="S58" i="2"/>
  <c r="R58" i="2"/>
  <c r="Q58" i="2"/>
  <c r="P58" i="2"/>
  <c r="E58" i="2"/>
  <c r="U58" i="2" s="1"/>
  <c r="T57" i="2"/>
  <c r="S57" i="2"/>
  <c r="R57" i="2"/>
  <c r="Q57" i="2"/>
  <c r="P57" i="2"/>
  <c r="E57" i="2"/>
  <c r="U57" i="2" s="1"/>
  <c r="O55" i="2"/>
  <c r="N55" i="2"/>
  <c r="M55" i="2"/>
  <c r="L55" i="2"/>
  <c r="K55" i="2"/>
  <c r="J55" i="2"/>
  <c r="I55" i="2"/>
  <c r="H55" i="2"/>
  <c r="G55" i="2"/>
  <c r="F55" i="2"/>
  <c r="C55" i="2"/>
  <c r="B55" i="2"/>
  <c r="T54" i="2"/>
  <c r="S54" i="2"/>
  <c r="R54" i="2"/>
  <c r="Q54" i="2"/>
  <c r="P54" i="2"/>
  <c r="E54" i="2"/>
  <c r="U54" i="2" s="1"/>
  <c r="S53" i="2"/>
  <c r="R53" i="2"/>
  <c r="Q53" i="2"/>
  <c r="U53" i="2" s="1"/>
  <c r="P53" i="2"/>
  <c r="E53" i="2"/>
  <c r="T53" i="2" s="1"/>
  <c r="S52" i="2"/>
  <c r="R52" i="2"/>
  <c r="Q52" i="2"/>
  <c r="P52" i="2"/>
  <c r="E52" i="2"/>
  <c r="T52" i="2" s="1"/>
  <c r="S51" i="2"/>
  <c r="R51" i="2"/>
  <c r="Q51" i="2"/>
  <c r="P51" i="2"/>
  <c r="E51" i="2"/>
  <c r="U51" i="2" s="1"/>
  <c r="U50" i="2"/>
  <c r="S50" i="2"/>
  <c r="R50" i="2"/>
  <c r="Q50" i="2"/>
  <c r="P50" i="2"/>
  <c r="E50" i="2"/>
  <c r="T50" i="2" s="1"/>
  <c r="S49" i="2"/>
  <c r="R49" i="2"/>
  <c r="Q49" i="2"/>
  <c r="P49" i="2"/>
  <c r="E49" i="2"/>
  <c r="U49" i="2" s="1"/>
  <c r="S48" i="2"/>
  <c r="R48" i="2"/>
  <c r="Q48" i="2"/>
  <c r="P48" i="2"/>
  <c r="E48" i="2"/>
  <c r="U48" i="2" s="1"/>
  <c r="S47" i="2"/>
  <c r="R47" i="2"/>
  <c r="Q47" i="2"/>
  <c r="P47" i="2"/>
  <c r="E47" i="2"/>
  <c r="U47" i="2" s="1"/>
  <c r="T46" i="2"/>
  <c r="S46" i="2"/>
  <c r="R46" i="2"/>
  <c r="Q46" i="2"/>
  <c r="U46" i="2" s="1"/>
  <c r="P46" i="2"/>
  <c r="E46" i="2"/>
  <c r="T45" i="2"/>
  <c r="S45" i="2"/>
  <c r="R45" i="2"/>
  <c r="Q45" i="2"/>
  <c r="P45" i="2"/>
  <c r="E45" i="2"/>
  <c r="S44" i="2"/>
  <c r="R44" i="2"/>
  <c r="Q44" i="2"/>
  <c r="P44" i="2"/>
  <c r="E44" i="2"/>
  <c r="T44" i="2" s="1"/>
  <c r="O42" i="2"/>
  <c r="N42" i="2"/>
  <c r="M42" i="2"/>
  <c r="L42" i="2"/>
  <c r="R42" i="2" s="1"/>
  <c r="K42" i="2"/>
  <c r="J42" i="2"/>
  <c r="I42" i="2"/>
  <c r="H42" i="2"/>
  <c r="G42" i="2"/>
  <c r="F42" i="2"/>
  <c r="C42" i="2"/>
  <c r="E42" i="2" s="1"/>
  <c r="B42" i="2"/>
  <c r="S41" i="2"/>
  <c r="R41" i="2"/>
  <c r="Q41" i="2"/>
  <c r="P41" i="2"/>
  <c r="E41" i="2"/>
  <c r="T41" i="2" s="1"/>
  <c r="S40" i="2"/>
  <c r="R40" i="2"/>
  <c r="Q40" i="2"/>
  <c r="P40" i="2"/>
  <c r="E40" i="2"/>
  <c r="U40" i="2" s="1"/>
  <c r="U39" i="2"/>
  <c r="S39" i="2"/>
  <c r="R39" i="2"/>
  <c r="Q39" i="2"/>
  <c r="P39" i="2"/>
  <c r="E39" i="2"/>
  <c r="T39" i="2" s="1"/>
  <c r="U38" i="2"/>
  <c r="T38" i="2"/>
  <c r="S38" i="2"/>
  <c r="R38" i="2"/>
  <c r="Q38" i="2"/>
  <c r="P38" i="2"/>
  <c r="E38" i="2"/>
  <c r="T37" i="2"/>
  <c r="S37" i="2"/>
  <c r="R37" i="2"/>
  <c r="Q37" i="2"/>
  <c r="P37" i="2"/>
  <c r="E37" i="2"/>
  <c r="U37" i="2" s="1"/>
  <c r="S35" i="2"/>
  <c r="O35" i="2"/>
  <c r="N35" i="2"/>
  <c r="M35" i="2"/>
  <c r="L35" i="2"/>
  <c r="R35" i="2" s="1"/>
  <c r="K35" i="2"/>
  <c r="J35" i="2"/>
  <c r="I35" i="2"/>
  <c r="Q35" i="2" s="1"/>
  <c r="H35" i="2"/>
  <c r="P35" i="2" s="1"/>
  <c r="G35" i="2"/>
  <c r="F35" i="2"/>
  <c r="C35" i="2"/>
  <c r="B35" i="2"/>
  <c r="E35" i="2" s="1"/>
  <c r="T34" i="2"/>
  <c r="S34" i="2"/>
  <c r="R34" i="2"/>
  <c r="Q34" i="2"/>
  <c r="P34" i="2"/>
  <c r="E34" i="2"/>
  <c r="U34" i="2" s="1"/>
  <c r="S32" i="2"/>
  <c r="O32" i="2"/>
  <c r="N32" i="2"/>
  <c r="M32" i="2"/>
  <c r="L32" i="2"/>
  <c r="R32" i="2" s="1"/>
  <c r="K32" i="2"/>
  <c r="J32" i="2"/>
  <c r="I32" i="2"/>
  <c r="H32" i="2"/>
  <c r="P32" i="2" s="1"/>
  <c r="G32" i="2"/>
  <c r="F32" i="2"/>
  <c r="C32" i="2"/>
  <c r="B32" i="2"/>
  <c r="E32" i="2" s="1"/>
  <c r="T31" i="2"/>
  <c r="S31" i="2"/>
  <c r="R31" i="2"/>
  <c r="Q31" i="2"/>
  <c r="P31" i="2"/>
  <c r="E31" i="2"/>
  <c r="U31" i="2" s="1"/>
  <c r="U30" i="2"/>
  <c r="T30" i="2"/>
  <c r="S30" i="2"/>
  <c r="R30" i="2"/>
  <c r="Q30" i="2"/>
  <c r="P30" i="2"/>
  <c r="E30" i="2"/>
  <c r="S29" i="2"/>
  <c r="R29" i="2"/>
  <c r="Q29" i="2"/>
  <c r="P29" i="2"/>
  <c r="E29" i="2"/>
  <c r="U29" i="2" s="1"/>
  <c r="T28" i="2"/>
  <c r="S28" i="2"/>
  <c r="R28" i="2"/>
  <c r="Q28" i="2"/>
  <c r="P28" i="2"/>
  <c r="E28" i="2"/>
  <c r="U28" i="2" s="1"/>
  <c r="O26" i="2"/>
  <c r="N26" i="2"/>
  <c r="M26" i="2"/>
  <c r="L26" i="2"/>
  <c r="R26" i="2" s="1"/>
  <c r="K26" i="2"/>
  <c r="J26" i="2"/>
  <c r="I26" i="2"/>
  <c r="Q26" i="2" s="1"/>
  <c r="H26" i="2"/>
  <c r="P26" i="2" s="1"/>
  <c r="G26" i="2"/>
  <c r="F26" i="2"/>
  <c r="C26" i="2"/>
  <c r="B26" i="2"/>
  <c r="E26" i="2" s="1"/>
  <c r="T25" i="2"/>
  <c r="S25" i="2"/>
  <c r="R25" i="2"/>
  <c r="Q25" i="2"/>
  <c r="P25" i="2"/>
  <c r="E25" i="2"/>
  <c r="U25" i="2" s="1"/>
  <c r="S24" i="2"/>
  <c r="R24" i="2"/>
  <c r="Q24" i="2"/>
  <c r="P24" i="2"/>
  <c r="E24" i="2"/>
  <c r="T24" i="2" s="1"/>
  <c r="S23" i="2"/>
  <c r="R23" i="2"/>
  <c r="Q23" i="2"/>
  <c r="P23" i="2"/>
  <c r="E23" i="2"/>
  <c r="U23" i="2" s="1"/>
  <c r="U22" i="2"/>
  <c r="S22" i="2"/>
  <c r="R22" i="2"/>
  <c r="Q22" i="2"/>
  <c r="P22" i="2"/>
  <c r="E22" i="2"/>
  <c r="T22" i="2" s="1"/>
  <c r="U21" i="2"/>
  <c r="T21" i="2"/>
  <c r="S21" i="2"/>
  <c r="R21" i="2"/>
  <c r="Q21" i="2"/>
  <c r="P21" i="2"/>
  <c r="E21" i="2"/>
  <c r="T20" i="2"/>
  <c r="S20" i="2"/>
  <c r="R20" i="2"/>
  <c r="Q20" i="2"/>
  <c r="P20" i="2"/>
  <c r="E20" i="2"/>
  <c r="U20" i="2" s="1"/>
  <c r="U19" i="2"/>
  <c r="T19" i="2"/>
  <c r="S19" i="2"/>
  <c r="R19" i="2"/>
  <c r="Q19" i="2"/>
  <c r="P19" i="2"/>
  <c r="E19" i="2"/>
  <c r="R17" i="2"/>
  <c r="O17" i="2"/>
  <c r="S17" i="2" s="1"/>
  <c r="N17" i="2"/>
  <c r="M17" i="2"/>
  <c r="L17" i="2"/>
  <c r="K17" i="2"/>
  <c r="J17" i="2"/>
  <c r="I17" i="2"/>
  <c r="Q17" i="2" s="1"/>
  <c r="H17" i="2"/>
  <c r="P17" i="2" s="1"/>
  <c r="G17" i="2"/>
  <c r="F17" i="2"/>
  <c r="C17" i="2"/>
  <c r="B17" i="2"/>
  <c r="E17" i="2" s="1"/>
  <c r="U16" i="2"/>
  <c r="T16" i="2"/>
  <c r="S16" i="2"/>
  <c r="R16" i="2"/>
  <c r="Q16" i="2"/>
  <c r="P16" i="2"/>
  <c r="E16" i="2"/>
  <c r="T15" i="2"/>
  <c r="S15" i="2"/>
  <c r="R15" i="2"/>
  <c r="Q15" i="2"/>
  <c r="U15" i="2" s="1"/>
  <c r="P15" i="2"/>
  <c r="E15" i="2"/>
  <c r="T14" i="2"/>
  <c r="S14" i="2"/>
  <c r="R14" i="2"/>
  <c r="Q14" i="2"/>
  <c r="P14" i="2"/>
  <c r="E14" i="2"/>
  <c r="U14" i="2" s="1"/>
  <c r="S13" i="2"/>
  <c r="R13" i="2"/>
  <c r="Q13" i="2"/>
  <c r="P13" i="2"/>
  <c r="E13" i="2"/>
  <c r="T13" i="2" s="1"/>
  <c r="S12" i="2"/>
  <c r="R12" i="2"/>
  <c r="Q12" i="2"/>
  <c r="P12" i="2"/>
  <c r="E12" i="2"/>
  <c r="U12" i="2" s="1"/>
  <c r="U11" i="2"/>
  <c r="S11" i="2"/>
  <c r="R11" i="2"/>
  <c r="Q11" i="2"/>
  <c r="P11" i="2"/>
  <c r="E11" i="2"/>
  <c r="T11" i="2" s="1"/>
  <c r="U10" i="2"/>
  <c r="T10" i="2"/>
  <c r="S10" i="2"/>
  <c r="R10" i="2"/>
  <c r="Q10" i="2"/>
  <c r="P10" i="2"/>
  <c r="E10" i="2"/>
  <c r="T9" i="2"/>
  <c r="S9" i="2"/>
  <c r="R9" i="2"/>
  <c r="Q9" i="2"/>
  <c r="P9" i="2"/>
  <c r="E9" i="2"/>
  <c r="U9" i="2" s="1"/>
  <c r="U96" i="1"/>
  <c r="T96" i="1"/>
  <c r="S96" i="1"/>
  <c r="R96" i="1"/>
  <c r="Q96" i="1"/>
  <c r="P96" i="1"/>
  <c r="E96" i="1"/>
  <c r="U95" i="1"/>
  <c r="T95" i="1"/>
  <c r="S95" i="1"/>
  <c r="R95" i="1"/>
  <c r="Q95" i="1"/>
  <c r="P95" i="1"/>
  <c r="E95" i="1"/>
  <c r="T94" i="1"/>
  <c r="S94" i="1"/>
  <c r="R94" i="1"/>
  <c r="Q94" i="1"/>
  <c r="P94" i="1"/>
  <c r="E94" i="1"/>
  <c r="U94" i="1" s="1"/>
  <c r="S93" i="1"/>
  <c r="R93" i="1"/>
  <c r="Q93" i="1"/>
  <c r="P93" i="1"/>
  <c r="E93" i="1"/>
  <c r="T93" i="1" s="1"/>
  <c r="S92" i="1"/>
  <c r="R92" i="1"/>
  <c r="Q92" i="1"/>
  <c r="P92" i="1"/>
  <c r="E92" i="1"/>
  <c r="U92" i="1" s="1"/>
  <c r="U91" i="1"/>
  <c r="S91" i="1"/>
  <c r="R91" i="1"/>
  <c r="Q91" i="1"/>
  <c r="P91" i="1"/>
  <c r="E91" i="1"/>
  <c r="T91" i="1" s="1"/>
  <c r="U90" i="1"/>
  <c r="T90" i="1"/>
  <c r="S90" i="1"/>
  <c r="R90" i="1"/>
  <c r="Q90" i="1"/>
  <c r="P90" i="1"/>
  <c r="E90" i="1"/>
  <c r="T89" i="1"/>
  <c r="S89" i="1"/>
  <c r="R89" i="1"/>
  <c r="Q89" i="1"/>
  <c r="P89" i="1"/>
  <c r="E89" i="1"/>
  <c r="U89" i="1" s="1"/>
  <c r="U88" i="1"/>
  <c r="T88" i="1"/>
  <c r="S88" i="1"/>
  <c r="R88" i="1"/>
  <c r="R87" i="1" s="1"/>
  <c r="Q88" i="1"/>
  <c r="P88" i="1"/>
  <c r="E88" i="1"/>
  <c r="W75" i="1"/>
  <c r="V75" i="1"/>
  <c r="O75" i="1"/>
  <c r="N75" i="1"/>
  <c r="M75" i="1"/>
  <c r="L75" i="1"/>
  <c r="R75" i="1" s="1"/>
  <c r="K75" i="1"/>
  <c r="J75" i="1"/>
  <c r="I75" i="1"/>
  <c r="H75" i="1"/>
  <c r="G75" i="1"/>
  <c r="F75" i="1"/>
  <c r="C75" i="1"/>
  <c r="B75" i="1"/>
  <c r="W74" i="1"/>
  <c r="V74" i="1"/>
  <c r="O74" i="1"/>
  <c r="N74" i="1"/>
  <c r="M74" i="1"/>
  <c r="S74" i="1" s="1"/>
  <c r="L74" i="1"/>
  <c r="P74" i="1" s="1"/>
  <c r="K74" i="1"/>
  <c r="J74" i="1"/>
  <c r="I74" i="1"/>
  <c r="Q74" i="1" s="1"/>
  <c r="H74" i="1"/>
  <c r="G74" i="1"/>
  <c r="F74" i="1"/>
  <c r="C74" i="1"/>
  <c r="E74" i="1" s="1"/>
  <c r="B74" i="1"/>
  <c r="W73" i="1"/>
  <c r="V73" i="1"/>
  <c r="R73" i="1"/>
  <c r="O73" i="1"/>
  <c r="S73" i="1" s="1"/>
  <c r="N73" i="1"/>
  <c r="M73" i="1"/>
  <c r="L73" i="1"/>
  <c r="K73" i="1"/>
  <c r="J73" i="1"/>
  <c r="I73" i="1"/>
  <c r="Q73" i="1" s="1"/>
  <c r="H73" i="1"/>
  <c r="P73" i="1" s="1"/>
  <c r="G73" i="1"/>
  <c r="F73" i="1"/>
  <c r="C73" i="1"/>
  <c r="B73" i="1"/>
  <c r="E73" i="1" s="1"/>
  <c r="U72" i="1"/>
  <c r="T72" i="1"/>
  <c r="S72" i="1"/>
  <c r="R72" i="1"/>
  <c r="Q72" i="1"/>
  <c r="P72" i="1"/>
  <c r="E72" i="1"/>
  <c r="T71" i="1"/>
  <c r="S71" i="1"/>
  <c r="R71" i="1"/>
  <c r="Q71" i="1"/>
  <c r="U71" i="1" s="1"/>
  <c r="P71" i="1"/>
  <c r="E71" i="1"/>
  <c r="W69" i="1"/>
  <c r="V69" i="1"/>
  <c r="O69" i="1"/>
  <c r="N69" i="1"/>
  <c r="M69" i="1"/>
  <c r="L69" i="1"/>
  <c r="K69" i="1"/>
  <c r="J69" i="1"/>
  <c r="I69" i="1"/>
  <c r="H69" i="1"/>
  <c r="G69" i="1"/>
  <c r="F69" i="1"/>
  <c r="C69" i="1"/>
  <c r="B69" i="1"/>
  <c r="O68" i="1"/>
  <c r="N68" i="1"/>
  <c r="M68" i="1"/>
  <c r="S68" i="1" s="1"/>
  <c r="L68" i="1"/>
  <c r="R68" i="1" s="1"/>
  <c r="K68" i="1"/>
  <c r="J68" i="1"/>
  <c r="I68" i="1"/>
  <c r="Q68" i="1" s="1"/>
  <c r="H68" i="1"/>
  <c r="G68" i="1"/>
  <c r="F68" i="1"/>
  <c r="C68" i="1"/>
  <c r="B68" i="1"/>
  <c r="U67" i="1"/>
  <c r="T67" i="1"/>
  <c r="S67" i="1"/>
  <c r="R67" i="1"/>
  <c r="Q67" i="1"/>
  <c r="P67" i="1"/>
  <c r="E67" i="1"/>
  <c r="T66" i="1"/>
  <c r="S66" i="1"/>
  <c r="R66" i="1"/>
  <c r="Q66" i="1"/>
  <c r="P66" i="1"/>
  <c r="E66" i="1"/>
  <c r="U66" i="1" s="1"/>
  <c r="U65" i="1"/>
  <c r="T65" i="1"/>
  <c r="S65" i="1"/>
  <c r="R65" i="1"/>
  <c r="Q65" i="1"/>
  <c r="P65" i="1"/>
  <c r="E65" i="1"/>
  <c r="S64" i="1"/>
  <c r="R64" i="1"/>
  <c r="Q64" i="1"/>
  <c r="P64" i="1"/>
  <c r="E64" i="1"/>
  <c r="T64" i="1" s="1"/>
  <c r="T63" i="1"/>
  <c r="S63" i="1"/>
  <c r="R63" i="1"/>
  <c r="Q63" i="1"/>
  <c r="P63" i="1"/>
  <c r="E63" i="1"/>
  <c r="O61" i="1"/>
  <c r="N61" i="1"/>
  <c r="M61" i="1"/>
  <c r="S61" i="1" s="1"/>
  <c r="L61" i="1"/>
  <c r="R61" i="1" s="1"/>
  <c r="K61" i="1"/>
  <c r="J61" i="1"/>
  <c r="I61" i="1"/>
  <c r="H61" i="1"/>
  <c r="C61" i="1"/>
  <c r="B61" i="1"/>
  <c r="S60" i="1"/>
  <c r="R60" i="1"/>
  <c r="Q60" i="1"/>
  <c r="P60" i="1"/>
  <c r="E60" i="1"/>
  <c r="U60" i="1" s="1"/>
  <c r="U59" i="1"/>
  <c r="S59" i="1"/>
  <c r="R59" i="1"/>
  <c r="Q59" i="1"/>
  <c r="P59" i="1"/>
  <c r="E59" i="1"/>
  <c r="T59" i="1" s="1"/>
  <c r="T58" i="1"/>
  <c r="S58" i="1"/>
  <c r="R58" i="1"/>
  <c r="Q58" i="1"/>
  <c r="P58" i="1"/>
  <c r="E58" i="1"/>
  <c r="U58" i="1" s="1"/>
  <c r="T57" i="1"/>
  <c r="S57" i="1"/>
  <c r="R57" i="1"/>
  <c r="Q57" i="1"/>
  <c r="P57" i="1"/>
  <c r="E57" i="1"/>
  <c r="U57" i="1" s="1"/>
  <c r="W55" i="1"/>
  <c r="V55" i="1"/>
  <c r="S55" i="1"/>
  <c r="O55" i="1"/>
  <c r="N55" i="1"/>
  <c r="M55" i="1"/>
  <c r="L55" i="1"/>
  <c r="K55" i="1"/>
  <c r="J55" i="1"/>
  <c r="I55" i="1"/>
  <c r="H55" i="1"/>
  <c r="G55" i="1"/>
  <c r="F55" i="1"/>
  <c r="C55" i="1"/>
  <c r="B55" i="1"/>
  <c r="U54" i="1"/>
  <c r="S54" i="1"/>
  <c r="R54" i="1"/>
  <c r="Q54" i="1"/>
  <c r="P54" i="1"/>
  <c r="E54" i="1"/>
  <c r="T54" i="1" s="1"/>
  <c r="U53" i="1"/>
  <c r="T53" i="1"/>
  <c r="S53" i="1"/>
  <c r="R53" i="1"/>
  <c r="Q53" i="1"/>
  <c r="P53" i="1"/>
  <c r="E53" i="1"/>
  <c r="S52" i="1"/>
  <c r="R52" i="1"/>
  <c r="Q52" i="1"/>
  <c r="P52" i="1"/>
  <c r="E52" i="1"/>
  <c r="U52" i="1" s="1"/>
  <c r="U51" i="1"/>
  <c r="S51" i="1"/>
  <c r="R51" i="1"/>
  <c r="Q51" i="1"/>
  <c r="P51" i="1"/>
  <c r="E51" i="1"/>
  <c r="T51" i="1" s="1"/>
  <c r="T50" i="1"/>
  <c r="S50" i="1"/>
  <c r="R50" i="1"/>
  <c r="Q50" i="1"/>
  <c r="P50" i="1"/>
  <c r="E50" i="1"/>
  <c r="U50" i="1" s="1"/>
  <c r="T49" i="1"/>
  <c r="S49" i="1"/>
  <c r="R49" i="1"/>
  <c r="Q49" i="1"/>
  <c r="P49" i="1"/>
  <c r="E49" i="1"/>
  <c r="U49" i="1" s="1"/>
  <c r="S48" i="1"/>
  <c r="R48" i="1"/>
  <c r="Q48" i="1"/>
  <c r="P48" i="1"/>
  <c r="E48" i="1"/>
  <c r="T48" i="1" s="1"/>
  <c r="S47" i="1"/>
  <c r="R47" i="1"/>
  <c r="Q47" i="1"/>
  <c r="P47" i="1"/>
  <c r="E47" i="1"/>
  <c r="U47" i="1" s="1"/>
  <c r="U46" i="1"/>
  <c r="S46" i="1"/>
  <c r="R46" i="1"/>
  <c r="Q46" i="1"/>
  <c r="P46" i="1"/>
  <c r="E46" i="1"/>
  <c r="T46" i="1" s="1"/>
  <c r="U45" i="1"/>
  <c r="T45" i="1"/>
  <c r="S45" i="1"/>
  <c r="R45" i="1"/>
  <c r="Q45" i="1"/>
  <c r="P45" i="1"/>
  <c r="E45" i="1"/>
  <c r="S44" i="1"/>
  <c r="R44" i="1"/>
  <c r="Q44" i="1"/>
  <c r="P44" i="1"/>
  <c r="E44" i="1"/>
  <c r="U44" i="1" s="1"/>
  <c r="V42" i="1"/>
  <c r="R42" i="1"/>
  <c r="O42" i="1"/>
  <c r="N42" i="1"/>
  <c r="M42" i="1"/>
  <c r="S42" i="1" s="1"/>
  <c r="L42" i="1"/>
  <c r="K42" i="1"/>
  <c r="J42" i="1"/>
  <c r="I42" i="1"/>
  <c r="H42" i="1"/>
  <c r="P42" i="1" s="1"/>
  <c r="G42" i="1"/>
  <c r="F42" i="1"/>
  <c r="C42" i="1"/>
  <c r="E42" i="1" s="1"/>
  <c r="B42" i="1"/>
  <c r="U41" i="1"/>
  <c r="T41" i="1"/>
  <c r="S41" i="1"/>
  <c r="R41" i="1"/>
  <c r="Q41" i="1"/>
  <c r="P41" i="1"/>
  <c r="E41" i="1"/>
  <c r="T40" i="1"/>
  <c r="S40" i="1"/>
  <c r="R40" i="1"/>
  <c r="Q40" i="1"/>
  <c r="P40" i="1"/>
  <c r="E40" i="1"/>
  <c r="U40" i="1" s="1"/>
  <c r="T39" i="1"/>
  <c r="S39" i="1"/>
  <c r="R39" i="1"/>
  <c r="Q39" i="1"/>
  <c r="P39" i="1"/>
  <c r="E39" i="1"/>
  <c r="U39" i="1" s="1"/>
  <c r="T38" i="1"/>
  <c r="S38" i="1"/>
  <c r="R38" i="1"/>
  <c r="Q38" i="1"/>
  <c r="U38" i="1" s="1"/>
  <c r="P38" i="1"/>
  <c r="E38" i="1"/>
  <c r="S37" i="1"/>
  <c r="R37" i="1"/>
  <c r="Q37" i="1"/>
  <c r="P37" i="1"/>
  <c r="T37" i="1" s="1"/>
  <c r="E37" i="1"/>
  <c r="O35" i="1"/>
  <c r="N35" i="1"/>
  <c r="M35" i="1"/>
  <c r="S35" i="1" s="1"/>
  <c r="L35" i="1"/>
  <c r="R35" i="1" s="1"/>
  <c r="K35" i="1"/>
  <c r="J35" i="1"/>
  <c r="I35" i="1"/>
  <c r="Q35" i="1" s="1"/>
  <c r="H35" i="1"/>
  <c r="P35" i="1" s="1"/>
  <c r="G35" i="1"/>
  <c r="F35" i="1"/>
  <c r="E35" i="1"/>
  <c r="C35" i="1"/>
  <c r="B35" i="1"/>
  <c r="S34" i="1"/>
  <c r="R34" i="1"/>
  <c r="Q34" i="1"/>
  <c r="P34" i="1"/>
  <c r="T34" i="1" s="1"/>
  <c r="E34" i="1"/>
  <c r="U34" i="1" s="1"/>
  <c r="O32" i="1"/>
  <c r="N32" i="1"/>
  <c r="M32" i="1"/>
  <c r="L32" i="1"/>
  <c r="R32" i="1" s="1"/>
  <c r="K32" i="1"/>
  <c r="J32" i="1"/>
  <c r="I32" i="1"/>
  <c r="Q32" i="1" s="1"/>
  <c r="H32" i="1"/>
  <c r="G32" i="1"/>
  <c r="F32" i="1"/>
  <c r="C32" i="1"/>
  <c r="E32" i="1" s="1"/>
  <c r="B32" i="1"/>
  <c r="S31" i="1"/>
  <c r="R31" i="1"/>
  <c r="Q31" i="1"/>
  <c r="P31" i="1"/>
  <c r="T31" i="1" s="1"/>
  <c r="E31" i="1"/>
  <c r="U31" i="1" s="1"/>
  <c r="S30" i="1"/>
  <c r="R30" i="1"/>
  <c r="Q30" i="1"/>
  <c r="P30" i="1"/>
  <c r="E30" i="1"/>
  <c r="T30" i="1" s="1"/>
  <c r="S29" i="1"/>
  <c r="R29" i="1"/>
  <c r="Q29" i="1"/>
  <c r="P29" i="1"/>
  <c r="E29" i="1"/>
  <c r="U29" i="1" s="1"/>
  <c r="S28" i="1"/>
  <c r="R28" i="1"/>
  <c r="Q28" i="1"/>
  <c r="P28" i="1"/>
  <c r="E28" i="1"/>
  <c r="T28" i="1" s="1"/>
  <c r="O26" i="1"/>
  <c r="N26" i="1"/>
  <c r="M26" i="1"/>
  <c r="S26" i="1" s="1"/>
  <c r="L26" i="1"/>
  <c r="R26" i="1" s="1"/>
  <c r="K26" i="1"/>
  <c r="J26" i="1"/>
  <c r="I26" i="1"/>
  <c r="H26" i="1"/>
  <c r="G26" i="1"/>
  <c r="F26" i="1"/>
  <c r="C26" i="1"/>
  <c r="B26" i="1"/>
  <c r="U25" i="1"/>
  <c r="S25" i="1"/>
  <c r="R25" i="1"/>
  <c r="Q25" i="1"/>
  <c r="P25" i="1"/>
  <c r="E25" i="1"/>
  <c r="T25" i="1" s="1"/>
  <c r="U24" i="1"/>
  <c r="T24" i="1"/>
  <c r="S24" i="1"/>
  <c r="R24" i="1"/>
  <c r="Q24" i="1"/>
  <c r="P24" i="1"/>
  <c r="E24" i="1"/>
  <c r="T23" i="1"/>
  <c r="S23" i="1"/>
  <c r="R23" i="1"/>
  <c r="Q23" i="1"/>
  <c r="P23" i="1"/>
  <c r="E23" i="1"/>
  <c r="U23" i="1" s="1"/>
  <c r="U22" i="1"/>
  <c r="T22" i="1"/>
  <c r="S22" i="1"/>
  <c r="R22" i="1"/>
  <c r="Q22" i="1"/>
  <c r="P22" i="1"/>
  <c r="E22" i="1"/>
  <c r="U21" i="1"/>
  <c r="T21" i="1"/>
  <c r="S21" i="1"/>
  <c r="R21" i="1"/>
  <c r="Q21" i="1"/>
  <c r="P21" i="1"/>
  <c r="E21" i="1"/>
  <c r="T20" i="1"/>
  <c r="S20" i="1"/>
  <c r="R20" i="1"/>
  <c r="Q20" i="1"/>
  <c r="P20" i="1"/>
  <c r="E20" i="1"/>
  <c r="U20" i="1" s="1"/>
  <c r="S19" i="1"/>
  <c r="R19" i="1"/>
  <c r="Q19" i="1"/>
  <c r="P19" i="1"/>
  <c r="E19" i="1"/>
  <c r="T19" i="1" s="1"/>
  <c r="O17" i="1"/>
  <c r="N17" i="1"/>
  <c r="M17" i="1"/>
  <c r="S17" i="1" s="1"/>
  <c r="L17" i="1"/>
  <c r="R17" i="1" s="1"/>
  <c r="K17" i="1"/>
  <c r="J17" i="1"/>
  <c r="I17" i="1"/>
  <c r="Q17" i="1" s="1"/>
  <c r="H17" i="1"/>
  <c r="P17" i="1" s="1"/>
  <c r="G17" i="1"/>
  <c r="F17" i="1"/>
  <c r="C17" i="1"/>
  <c r="E17" i="1" s="1"/>
  <c r="B17" i="1"/>
  <c r="S16" i="1"/>
  <c r="R16" i="1"/>
  <c r="Q16" i="1"/>
  <c r="P16" i="1"/>
  <c r="E16" i="1"/>
  <c r="T16" i="1" s="1"/>
  <c r="S15" i="1"/>
  <c r="R15" i="1"/>
  <c r="Q15" i="1"/>
  <c r="P15" i="1"/>
  <c r="E15" i="1"/>
  <c r="U15" i="1" s="1"/>
  <c r="U14" i="1"/>
  <c r="S14" i="1"/>
  <c r="R14" i="1"/>
  <c r="Q14" i="1"/>
  <c r="P14" i="1"/>
  <c r="E14" i="1"/>
  <c r="T14" i="1" s="1"/>
  <c r="U13" i="1"/>
  <c r="T13" i="1"/>
  <c r="S13" i="1"/>
  <c r="R13" i="1"/>
  <c r="Q13" i="1"/>
  <c r="P13" i="1"/>
  <c r="E13" i="1"/>
  <c r="T12" i="1"/>
  <c r="S12" i="1"/>
  <c r="R12" i="1"/>
  <c r="Q12" i="1"/>
  <c r="P12" i="1"/>
  <c r="E12" i="1"/>
  <c r="U12" i="1" s="1"/>
  <c r="U11" i="1"/>
  <c r="T11" i="1"/>
  <c r="S11" i="1"/>
  <c r="R11" i="1"/>
  <c r="Q11" i="1"/>
  <c r="P11" i="1"/>
  <c r="E11" i="1"/>
  <c r="T10" i="1"/>
  <c r="S10" i="1"/>
  <c r="R10" i="1"/>
  <c r="Q10" i="1"/>
  <c r="U10" i="1" s="1"/>
  <c r="P10" i="1"/>
  <c r="E10" i="1"/>
  <c r="T9" i="1"/>
  <c r="S9" i="1"/>
  <c r="R9" i="1"/>
  <c r="Q9" i="1"/>
  <c r="P9" i="1"/>
  <c r="E9" i="1"/>
  <c r="P68" i="23" l="1"/>
  <c r="Q68" i="23"/>
  <c r="E68" i="23"/>
  <c r="E69" i="23"/>
  <c r="T48" i="23"/>
  <c r="Q55" i="23"/>
  <c r="P42" i="23"/>
  <c r="Q42" i="23"/>
  <c r="R32" i="23"/>
  <c r="P32" i="23"/>
  <c r="Q32" i="23"/>
  <c r="Q26" i="23"/>
  <c r="E75" i="23"/>
  <c r="S75" i="23"/>
  <c r="P26" i="23"/>
  <c r="P55" i="23"/>
  <c r="Q69" i="23"/>
  <c r="U69" i="23" s="1"/>
  <c r="U49" i="23"/>
  <c r="E61" i="23"/>
  <c r="U61" i="23" s="1"/>
  <c r="Q61" i="23"/>
  <c r="S69" i="23"/>
  <c r="P75" i="23"/>
  <c r="T75" i="23" s="1"/>
  <c r="P69" i="23"/>
  <c r="Q75" i="23"/>
  <c r="U75" i="23" s="1"/>
  <c r="T102" i="23"/>
  <c r="U109" i="23"/>
  <c r="U99" i="23"/>
  <c r="T106" i="23"/>
  <c r="Q68" i="22"/>
  <c r="T64" i="22"/>
  <c r="T51" i="22"/>
  <c r="U47" i="22"/>
  <c r="S75" i="22"/>
  <c r="S55" i="22"/>
  <c r="Q55" i="22"/>
  <c r="Q42" i="22"/>
  <c r="T39" i="22"/>
  <c r="P42" i="22"/>
  <c r="U29" i="22"/>
  <c r="P32" i="22"/>
  <c r="S69" i="22"/>
  <c r="E32" i="22"/>
  <c r="R69" i="22"/>
  <c r="S26" i="22"/>
  <c r="Q26" i="22"/>
  <c r="U25" i="22"/>
  <c r="Q75" i="22"/>
  <c r="U75" i="22" s="1"/>
  <c r="T49" i="22"/>
  <c r="E75" i="22"/>
  <c r="E55" i="22"/>
  <c r="E69" i="22"/>
  <c r="P61" i="22"/>
  <c r="Q61" i="22"/>
  <c r="P69" i="22"/>
  <c r="T69" i="22" s="1"/>
  <c r="Q69" i="22"/>
  <c r="U69" i="22" s="1"/>
  <c r="R75" i="22"/>
  <c r="E61" i="22"/>
  <c r="T61" i="22" s="1"/>
  <c r="P75" i="22"/>
  <c r="T75" i="22" s="1"/>
  <c r="T100" i="22"/>
  <c r="U110" i="22"/>
  <c r="E68" i="21"/>
  <c r="P68" i="21"/>
  <c r="E61" i="21"/>
  <c r="U58" i="21"/>
  <c r="U47" i="21"/>
  <c r="P42" i="21"/>
  <c r="R75" i="21"/>
  <c r="P32" i="21"/>
  <c r="Q32" i="21"/>
  <c r="Q26" i="21"/>
  <c r="R69" i="21"/>
  <c r="E26" i="21"/>
  <c r="E69" i="21"/>
  <c r="P75" i="21"/>
  <c r="T75" i="21" s="1"/>
  <c r="E75" i="21"/>
  <c r="Q61" i="21"/>
  <c r="Q75" i="21"/>
  <c r="U75" i="21" s="1"/>
  <c r="U100" i="21"/>
  <c r="E82" i="21"/>
  <c r="P68" i="20"/>
  <c r="R69" i="20"/>
  <c r="T64" i="20"/>
  <c r="T51" i="20"/>
  <c r="T50" i="20"/>
  <c r="E55" i="20"/>
  <c r="P42" i="20"/>
  <c r="P26" i="20"/>
  <c r="Q26" i="20"/>
  <c r="T25" i="20"/>
  <c r="R55" i="20"/>
  <c r="S55" i="20"/>
  <c r="E75" i="20"/>
  <c r="R75" i="20"/>
  <c r="P55" i="20"/>
  <c r="Q61" i="20"/>
  <c r="P75" i="20"/>
  <c r="T75" i="20" s="1"/>
  <c r="U60" i="20"/>
  <c r="E61" i="20"/>
  <c r="U61" i="20" s="1"/>
  <c r="M114" i="20"/>
  <c r="S114" i="20" s="1"/>
  <c r="T112" i="20"/>
  <c r="Q68" i="19"/>
  <c r="U57" i="19"/>
  <c r="T58" i="19"/>
  <c r="U48" i="19"/>
  <c r="U44" i="19"/>
  <c r="U39" i="19"/>
  <c r="E42" i="19"/>
  <c r="R32" i="19"/>
  <c r="E32" i="19"/>
  <c r="U24" i="19"/>
  <c r="T25" i="19"/>
  <c r="P55" i="19"/>
  <c r="Q75" i="19"/>
  <c r="U75" i="19" s="1"/>
  <c r="E55" i="19"/>
  <c r="R55" i="19"/>
  <c r="P75" i="19"/>
  <c r="P61" i="19"/>
  <c r="R69" i="19"/>
  <c r="Q61" i="19"/>
  <c r="E75" i="19"/>
  <c r="P69" i="19"/>
  <c r="T69" i="19" s="1"/>
  <c r="R75" i="19"/>
  <c r="U101" i="19"/>
  <c r="T107" i="19"/>
  <c r="T105" i="19"/>
  <c r="T110" i="19"/>
  <c r="E68" i="18"/>
  <c r="T65" i="18"/>
  <c r="P68" i="18"/>
  <c r="T58" i="18"/>
  <c r="Q55" i="18"/>
  <c r="E55" i="18"/>
  <c r="P42" i="18"/>
  <c r="Q42" i="18"/>
  <c r="Q32" i="18"/>
  <c r="E32" i="18"/>
  <c r="S69" i="18"/>
  <c r="E75" i="18"/>
  <c r="P26" i="18"/>
  <c r="T25" i="18"/>
  <c r="Q26" i="18"/>
  <c r="P69" i="18"/>
  <c r="T69" i="18" s="1"/>
  <c r="Q69" i="18"/>
  <c r="T60" i="18"/>
  <c r="S75" i="18"/>
  <c r="U59" i="18"/>
  <c r="E61" i="18"/>
  <c r="P61" i="18"/>
  <c r="P75" i="18"/>
  <c r="T112" i="18"/>
  <c r="U108" i="18"/>
  <c r="T106" i="18"/>
  <c r="U99" i="18"/>
  <c r="T104" i="18"/>
  <c r="T111" i="18"/>
  <c r="T65" i="17"/>
  <c r="U64" i="17"/>
  <c r="P68" i="17"/>
  <c r="U52" i="17"/>
  <c r="U48" i="17"/>
  <c r="R69" i="17"/>
  <c r="U44" i="17"/>
  <c r="P42" i="17"/>
  <c r="T42" i="17" s="1"/>
  <c r="E42" i="17"/>
  <c r="R42" i="17"/>
  <c r="E32" i="17"/>
  <c r="U29" i="17"/>
  <c r="T28" i="17"/>
  <c r="Q32" i="17"/>
  <c r="P26" i="17"/>
  <c r="Q26" i="17"/>
  <c r="U24" i="17"/>
  <c r="S75" i="17"/>
  <c r="P55" i="17"/>
  <c r="Q55" i="17"/>
  <c r="E55" i="17"/>
  <c r="Q61" i="17"/>
  <c r="E69" i="17"/>
  <c r="S69" i="17"/>
  <c r="P75" i="17"/>
  <c r="P69" i="17"/>
  <c r="T69" i="17" s="1"/>
  <c r="U59" i="17"/>
  <c r="Q69" i="17"/>
  <c r="U69" i="17" s="1"/>
  <c r="E75" i="17"/>
  <c r="R75" i="17"/>
  <c r="S97" i="17"/>
  <c r="T108" i="17"/>
  <c r="T104" i="17"/>
  <c r="T109" i="17"/>
  <c r="U64" i="16"/>
  <c r="P68" i="16"/>
  <c r="T57" i="16"/>
  <c r="U50" i="16"/>
  <c r="P55" i="16"/>
  <c r="P42" i="16"/>
  <c r="Q32" i="16"/>
  <c r="Q75" i="16"/>
  <c r="T29" i="16"/>
  <c r="P32" i="16"/>
  <c r="S69" i="16"/>
  <c r="P26" i="16"/>
  <c r="E75" i="16"/>
  <c r="R75" i="16"/>
  <c r="Q26" i="16"/>
  <c r="P69" i="16"/>
  <c r="T69" i="16" s="1"/>
  <c r="Q55" i="16"/>
  <c r="E55" i="16"/>
  <c r="T49" i="16"/>
  <c r="S75" i="16"/>
  <c r="R69" i="16"/>
  <c r="U59" i="16"/>
  <c r="Q61" i="16"/>
  <c r="Q69" i="16"/>
  <c r="U69" i="16" s="1"/>
  <c r="T106" i="16"/>
  <c r="U108" i="16"/>
  <c r="U109" i="16"/>
  <c r="T112" i="16"/>
  <c r="S97" i="16"/>
  <c r="U101" i="16"/>
  <c r="Q68" i="15"/>
  <c r="T64" i="15"/>
  <c r="T57" i="15"/>
  <c r="U50" i="15"/>
  <c r="U52" i="15"/>
  <c r="T48" i="15"/>
  <c r="T47" i="15"/>
  <c r="P32" i="15"/>
  <c r="Q32" i="15"/>
  <c r="P26" i="15"/>
  <c r="Q69" i="15"/>
  <c r="E55" i="15"/>
  <c r="P61" i="15"/>
  <c r="Q61" i="15"/>
  <c r="R69" i="15"/>
  <c r="E75" i="15"/>
  <c r="S69" i="15"/>
  <c r="R75" i="15"/>
  <c r="P69" i="15"/>
  <c r="T69" i="15" s="1"/>
  <c r="U104" i="15"/>
  <c r="T106" i="15"/>
  <c r="T102" i="15"/>
  <c r="T98" i="15"/>
  <c r="E68" i="14"/>
  <c r="P68" i="14"/>
  <c r="T47" i="14"/>
  <c r="T44" i="14"/>
  <c r="S69" i="14"/>
  <c r="E55" i="14"/>
  <c r="E42" i="14"/>
  <c r="U39" i="14"/>
  <c r="Q42" i="14"/>
  <c r="T29" i="14"/>
  <c r="P32" i="14"/>
  <c r="Q32" i="14"/>
  <c r="E26" i="14"/>
  <c r="P55" i="14"/>
  <c r="R69" i="14"/>
  <c r="Q55" i="14"/>
  <c r="P69" i="14"/>
  <c r="T69" i="14" s="1"/>
  <c r="E75" i="14"/>
  <c r="R75" i="14"/>
  <c r="P61" i="14"/>
  <c r="Q69" i="14"/>
  <c r="U69" i="14" s="1"/>
  <c r="P75" i="14"/>
  <c r="T75" i="14" s="1"/>
  <c r="Q61" i="14"/>
  <c r="Q75" i="14"/>
  <c r="U75" i="14" s="1"/>
  <c r="E69" i="14"/>
  <c r="T110" i="14"/>
  <c r="L114" i="14"/>
  <c r="R114" i="14" s="1"/>
  <c r="T108" i="14"/>
  <c r="T106" i="14"/>
  <c r="P68" i="13"/>
  <c r="T52" i="13"/>
  <c r="Q42" i="13"/>
  <c r="P42" i="13"/>
  <c r="E42" i="13"/>
  <c r="T29" i="13"/>
  <c r="E69" i="13"/>
  <c r="E26" i="13"/>
  <c r="T26" i="13" s="1"/>
  <c r="Q69" i="13"/>
  <c r="U69" i="13" s="1"/>
  <c r="R69" i="13"/>
  <c r="P55" i="13"/>
  <c r="P69" i="13"/>
  <c r="T69" i="13" s="1"/>
  <c r="R75" i="13"/>
  <c r="U59" i="13"/>
  <c r="P61" i="13"/>
  <c r="S69" i="13"/>
  <c r="P75" i="13"/>
  <c r="T75" i="13" s="1"/>
  <c r="T105" i="13"/>
  <c r="T107" i="13"/>
  <c r="U65" i="12"/>
  <c r="Q61" i="12"/>
  <c r="T52" i="12"/>
  <c r="U44" i="12"/>
  <c r="P55" i="12"/>
  <c r="P32" i="12"/>
  <c r="E32" i="12"/>
  <c r="U24" i="12"/>
  <c r="E69" i="12"/>
  <c r="R69" i="12"/>
  <c r="E75" i="12"/>
  <c r="R75" i="12"/>
  <c r="E26" i="12"/>
  <c r="T26" i="12" s="1"/>
  <c r="Q75" i="12"/>
  <c r="U75" i="12" s="1"/>
  <c r="T59" i="12"/>
  <c r="P61" i="12"/>
  <c r="E82" i="12"/>
  <c r="P68" i="11"/>
  <c r="T57" i="11"/>
  <c r="U58" i="11"/>
  <c r="E61" i="11"/>
  <c r="U61" i="11" s="1"/>
  <c r="U51" i="11"/>
  <c r="Q55" i="11"/>
  <c r="T52" i="11"/>
  <c r="U48" i="11"/>
  <c r="T44" i="11"/>
  <c r="E55" i="11"/>
  <c r="Q69" i="11"/>
  <c r="Q42" i="11"/>
  <c r="R75" i="11"/>
  <c r="U29" i="11"/>
  <c r="P32" i="11"/>
  <c r="P75" i="11"/>
  <c r="T75" i="11" s="1"/>
  <c r="R69" i="11"/>
  <c r="Q26" i="11"/>
  <c r="U25" i="11"/>
  <c r="E26" i="11"/>
  <c r="P55" i="11"/>
  <c r="E75" i="11"/>
  <c r="Q75" i="11"/>
  <c r="U75" i="11" s="1"/>
  <c r="Q61" i="11"/>
  <c r="E69" i="11"/>
  <c r="T60" i="11"/>
  <c r="T59" i="11"/>
  <c r="P69" i="11"/>
  <c r="T69" i="11" s="1"/>
  <c r="U107" i="11"/>
  <c r="T111" i="11"/>
  <c r="T98" i="11"/>
  <c r="T65" i="10"/>
  <c r="T64" i="10"/>
  <c r="P68" i="10"/>
  <c r="Q68" i="10"/>
  <c r="U57" i="10"/>
  <c r="T48" i="10"/>
  <c r="T44" i="10"/>
  <c r="E55" i="10"/>
  <c r="E42" i="10"/>
  <c r="R75" i="10"/>
  <c r="U24" i="10"/>
  <c r="P26" i="10"/>
  <c r="Q26" i="10"/>
  <c r="S75" i="10"/>
  <c r="T25" i="10"/>
  <c r="P55" i="10"/>
  <c r="Q55" i="10"/>
  <c r="Q69" i="10"/>
  <c r="U69" i="10" s="1"/>
  <c r="E69" i="10"/>
  <c r="R69" i="10"/>
  <c r="S69" i="10"/>
  <c r="P75" i="10"/>
  <c r="T75" i="10" s="1"/>
  <c r="T59" i="10"/>
  <c r="P61" i="10"/>
  <c r="Q75" i="10"/>
  <c r="U75" i="10" s="1"/>
  <c r="T107" i="10"/>
  <c r="U103" i="10"/>
  <c r="U105" i="10"/>
  <c r="T101" i="10"/>
  <c r="U112" i="10"/>
  <c r="T99" i="10"/>
  <c r="E68" i="9"/>
  <c r="U58" i="9"/>
  <c r="T52" i="9"/>
  <c r="Q42" i="9"/>
  <c r="R69" i="9"/>
  <c r="S69" i="9"/>
  <c r="R75" i="9"/>
  <c r="E42" i="9"/>
  <c r="U28" i="9"/>
  <c r="P32" i="9"/>
  <c r="Q32" i="9"/>
  <c r="Q75" i="9"/>
  <c r="E55" i="9"/>
  <c r="P75" i="9"/>
  <c r="T75" i="9" s="1"/>
  <c r="E69" i="9"/>
  <c r="Q55" i="9"/>
  <c r="Q69" i="9"/>
  <c r="U69" i="9" s="1"/>
  <c r="P61" i="9"/>
  <c r="E75" i="9"/>
  <c r="S75" i="9"/>
  <c r="Q61" i="9"/>
  <c r="U100" i="9"/>
  <c r="T112" i="9"/>
  <c r="T98" i="9"/>
  <c r="U108" i="9"/>
  <c r="E68" i="8"/>
  <c r="U65" i="8"/>
  <c r="P68" i="8"/>
  <c r="Q68" i="8"/>
  <c r="P61" i="8"/>
  <c r="U50" i="8"/>
  <c r="U47" i="8"/>
  <c r="U39" i="8"/>
  <c r="Q42" i="8"/>
  <c r="E32" i="8"/>
  <c r="E75" i="8"/>
  <c r="T28" i="8"/>
  <c r="P32" i="8"/>
  <c r="P26" i="8"/>
  <c r="T25" i="8"/>
  <c r="Q26" i="8"/>
  <c r="Q69" i="8"/>
  <c r="U69" i="8" s="1"/>
  <c r="E69" i="8"/>
  <c r="P69" i="8"/>
  <c r="T69" i="8" s="1"/>
  <c r="Q55" i="8"/>
  <c r="E55" i="8"/>
  <c r="P75" i="8"/>
  <c r="T75" i="8" s="1"/>
  <c r="R69" i="8"/>
  <c r="S69" i="8"/>
  <c r="U107" i="8"/>
  <c r="T112" i="8"/>
  <c r="M114" i="8"/>
  <c r="S114" i="8" s="1"/>
  <c r="Q68" i="7"/>
  <c r="P61" i="7"/>
  <c r="T51" i="7"/>
  <c r="U50" i="7"/>
  <c r="E55" i="7"/>
  <c r="P42" i="7"/>
  <c r="S32" i="7"/>
  <c r="P32" i="7"/>
  <c r="T32" i="7" s="1"/>
  <c r="E75" i="7"/>
  <c r="S75" i="7"/>
  <c r="P55" i="7"/>
  <c r="S69" i="7"/>
  <c r="Q75" i="7"/>
  <c r="Q55" i="7"/>
  <c r="R69" i="7"/>
  <c r="P69" i="7"/>
  <c r="T69" i="7" s="1"/>
  <c r="Q69" i="7"/>
  <c r="U69" i="7" s="1"/>
  <c r="T60" i="7"/>
  <c r="E61" i="7"/>
  <c r="E69" i="7"/>
  <c r="U106" i="7"/>
  <c r="U112" i="7"/>
  <c r="P68" i="6"/>
  <c r="T58" i="6"/>
  <c r="T48" i="6"/>
  <c r="P55" i="6"/>
  <c r="P42" i="6"/>
  <c r="Q32" i="6"/>
  <c r="E69" i="6"/>
  <c r="Q26" i="6"/>
  <c r="T25" i="6"/>
  <c r="U24" i="6"/>
  <c r="E26" i="6"/>
  <c r="T26" i="6" s="1"/>
  <c r="Q55" i="6"/>
  <c r="U55" i="6" s="1"/>
  <c r="E75" i="6"/>
  <c r="R69" i="6"/>
  <c r="S75" i="6"/>
  <c r="S69" i="6"/>
  <c r="R55" i="6"/>
  <c r="P61" i="6"/>
  <c r="R75" i="6"/>
  <c r="P69" i="6"/>
  <c r="T69" i="6" s="1"/>
  <c r="P75" i="6"/>
  <c r="T75" i="6" s="1"/>
  <c r="T107" i="6"/>
  <c r="T103" i="6"/>
  <c r="Q68" i="5"/>
  <c r="E68" i="5"/>
  <c r="Q61" i="5"/>
  <c r="U52" i="5"/>
  <c r="R75" i="5"/>
  <c r="U48" i="5"/>
  <c r="E42" i="5"/>
  <c r="U39" i="5"/>
  <c r="P42" i="5"/>
  <c r="Q32" i="5"/>
  <c r="R69" i="5"/>
  <c r="T29" i="5"/>
  <c r="P26" i="5"/>
  <c r="E55" i="5"/>
  <c r="P75" i="5"/>
  <c r="T75" i="5" s="1"/>
  <c r="Q69" i="5"/>
  <c r="U69" i="5" s="1"/>
  <c r="P55" i="5"/>
  <c r="E75" i="5"/>
  <c r="Q55" i="5"/>
  <c r="P69" i="5"/>
  <c r="T69" i="5" s="1"/>
  <c r="Q75" i="5"/>
  <c r="U75" i="5" s="1"/>
  <c r="E61" i="5"/>
  <c r="U98" i="5"/>
  <c r="T108" i="5"/>
  <c r="M114" i="5"/>
  <c r="S114" i="5" s="1"/>
  <c r="E82" i="5"/>
  <c r="Q68" i="4"/>
  <c r="S69" i="4"/>
  <c r="T65" i="4"/>
  <c r="T64" i="4"/>
  <c r="P68" i="4"/>
  <c r="U58" i="4"/>
  <c r="T52" i="4"/>
  <c r="R55" i="4"/>
  <c r="U48" i="4"/>
  <c r="Q42" i="4"/>
  <c r="T39" i="4"/>
  <c r="R42" i="4"/>
  <c r="E32" i="4"/>
  <c r="R32" i="4"/>
  <c r="E75" i="4"/>
  <c r="E69" i="4"/>
  <c r="T28" i="4"/>
  <c r="P26" i="4"/>
  <c r="Q26" i="4"/>
  <c r="E55" i="4"/>
  <c r="S55" i="4"/>
  <c r="S75" i="4"/>
  <c r="P55" i="4"/>
  <c r="T55" i="4" s="1"/>
  <c r="R69" i="4"/>
  <c r="Q55" i="4"/>
  <c r="U55" i="4" s="1"/>
  <c r="Q61" i="4"/>
  <c r="Q69" i="4"/>
  <c r="U69" i="4" s="1"/>
  <c r="P61" i="4"/>
  <c r="R75" i="4"/>
  <c r="P69" i="4"/>
  <c r="T69" i="4" s="1"/>
  <c r="T60" i="4"/>
  <c r="P75" i="4"/>
  <c r="T75" i="4" s="1"/>
  <c r="U100" i="4"/>
  <c r="T109" i="4"/>
  <c r="U102" i="4"/>
  <c r="E68" i="3"/>
  <c r="P68" i="3"/>
  <c r="T50" i="3"/>
  <c r="T48" i="3"/>
  <c r="U44" i="3"/>
  <c r="T39" i="3"/>
  <c r="S75" i="3"/>
  <c r="T28" i="3"/>
  <c r="Q32" i="3"/>
  <c r="E32" i="3"/>
  <c r="P26" i="3"/>
  <c r="T25" i="3"/>
  <c r="Q55" i="3"/>
  <c r="T49" i="3"/>
  <c r="E55" i="3"/>
  <c r="E69" i="3"/>
  <c r="R69" i="3"/>
  <c r="E75" i="3"/>
  <c r="E61" i="3"/>
  <c r="R75" i="3"/>
  <c r="P69" i="3"/>
  <c r="T69" i="3" s="1"/>
  <c r="P61" i="3"/>
  <c r="Q61" i="3"/>
  <c r="P75" i="3"/>
  <c r="T75" i="3" s="1"/>
  <c r="Q69" i="3"/>
  <c r="U69" i="3" s="1"/>
  <c r="S69" i="3"/>
  <c r="T102" i="3"/>
  <c r="T105" i="3"/>
  <c r="T98" i="3"/>
  <c r="E82" i="3"/>
  <c r="U64" i="2"/>
  <c r="Q68" i="2"/>
  <c r="S69" i="2"/>
  <c r="E68" i="2"/>
  <c r="U65" i="2"/>
  <c r="P68" i="2"/>
  <c r="T47" i="2"/>
  <c r="S55" i="2"/>
  <c r="T48" i="2"/>
  <c r="P42" i="2"/>
  <c r="Q42" i="2"/>
  <c r="S42" i="2"/>
  <c r="T29" i="2"/>
  <c r="Q32" i="2"/>
  <c r="E75" i="2"/>
  <c r="R75" i="2"/>
  <c r="S26" i="2"/>
  <c r="S75" i="2"/>
  <c r="T49" i="2"/>
  <c r="P55" i="2"/>
  <c r="T55" i="2" s="1"/>
  <c r="Q55" i="2"/>
  <c r="E55" i="2"/>
  <c r="R55" i="2"/>
  <c r="E69" i="2"/>
  <c r="R69" i="2"/>
  <c r="P69" i="2"/>
  <c r="T69" i="2" s="1"/>
  <c r="P61" i="2"/>
  <c r="Q69" i="2"/>
  <c r="U69" i="2" s="1"/>
  <c r="Q61" i="2"/>
  <c r="P75" i="2"/>
  <c r="T75" i="2" s="1"/>
  <c r="Q75" i="2"/>
  <c r="U75" i="2" s="1"/>
  <c r="T111" i="2"/>
  <c r="T102" i="2"/>
  <c r="E82" i="2"/>
  <c r="E68" i="1"/>
  <c r="U64" i="1"/>
  <c r="P68" i="1"/>
  <c r="E61" i="1"/>
  <c r="E69" i="1"/>
  <c r="P61" i="1"/>
  <c r="T52" i="1"/>
  <c r="E55" i="1"/>
  <c r="R55" i="1"/>
  <c r="T44" i="1"/>
  <c r="Q42" i="1"/>
  <c r="P32" i="1"/>
  <c r="U28" i="1"/>
  <c r="S69" i="1"/>
  <c r="S75" i="1"/>
  <c r="S32" i="1"/>
  <c r="E26" i="1"/>
  <c r="Q26" i="1"/>
  <c r="P26" i="1"/>
  <c r="Q55" i="1"/>
  <c r="U55" i="1" s="1"/>
  <c r="E75" i="1"/>
  <c r="P55" i="1"/>
  <c r="T55" i="1" s="1"/>
  <c r="R69" i="1"/>
  <c r="Q61" i="1"/>
  <c r="P69" i="1"/>
  <c r="T69" i="1" s="1"/>
  <c r="Q69" i="1"/>
  <c r="U69" i="1" s="1"/>
  <c r="P75" i="1"/>
  <c r="T75" i="1" s="1"/>
  <c r="Q75" i="1"/>
  <c r="T112" i="1"/>
  <c r="T101" i="1"/>
  <c r="U26" i="3"/>
  <c r="T26" i="3"/>
  <c r="U32" i="2"/>
  <c r="T32" i="2"/>
  <c r="U61" i="1"/>
  <c r="T61" i="1"/>
  <c r="U26" i="1"/>
  <c r="T26" i="1"/>
  <c r="U35" i="2"/>
  <c r="T35" i="2"/>
  <c r="U19" i="1"/>
  <c r="T29" i="1"/>
  <c r="U30" i="1"/>
  <c r="T47" i="1"/>
  <c r="U48" i="1"/>
  <c r="T60" i="1"/>
  <c r="U73" i="1"/>
  <c r="T73" i="1"/>
  <c r="T74" i="1"/>
  <c r="U74" i="1"/>
  <c r="R74" i="1"/>
  <c r="P87" i="1"/>
  <c r="T92" i="1"/>
  <c r="U93" i="1"/>
  <c r="T12" i="2"/>
  <c r="U13" i="2"/>
  <c r="T23" i="2"/>
  <c r="U24" i="2"/>
  <c r="T40" i="2"/>
  <c r="U41" i="2"/>
  <c r="U44" i="2"/>
  <c r="T51" i="2"/>
  <c r="U52" i="2"/>
  <c r="T58" i="2"/>
  <c r="S87" i="2"/>
  <c r="U41" i="3"/>
  <c r="T57" i="3"/>
  <c r="T60" i="3"/>
  <c r="P74" i="3"/>
  <c r="T29" i="4"/>
  <c r="T26" i="5"/>
  <c r="U26" i="5"/>
  <c r="S87" i="1"/>
  <c r="T15" i="1"/>
  <c r="U16" i="1"/>
  <c r="U75" i="1"/>
  <c r="U17" i="1"/>
  <c r="T17" i="1"/>
  <c r="U42" i="1"/>
  <c r="T42" i="1"/>
  <c r="U68" i="1"/>
  <c r="T68" i="1"/>
  <c r="Q87" i="1"/>
  <c r="U55" i="2"/>
  <c r="T93" i="2"/>
  <c r="U15" i="3"/>
  <c r="U29" i="3"/>
  <c r="E42" i="3"/>
  <c r="T46" i="3"/>
  <c r="P55" i="3"/>
  <c r="T58" i="3"/>
  <c r="U58" i="3"/>
  <c r="T64" i="3"/>
  <c r="U26" i="6"/>
  <c r="U61" i="3"/>
  <c r="T61" i="3"/>
  <c r="U74" i="3"/>
  <c r="T74" i="3"/>
  <c r="U73" i="3"/>
  <c r="T73" i="3"/>
  <c r="U71" i="3"/>
  <c r="U91" i="3"/>
  <c r="T91" i="3"/>
  <c r="U34" i="4"/>
  <c r="T34" i="4"/>
  <c r="T35" i="1"/>
  <c r="U35" i="1"/>
  <c r="U35" i="3"/>
  <c r="T35" i="3"/>
  <c r="Q115" i="3"/>
  <c r="Q114" i="3"/>
  <c r="T32" i="1"/>
  <c r="U32" i="1"/>
  <c r="U68" i="2"/>
  <c r="T68" i="2"/>
  <c r="T63" i="2"/>
  <c r="U87" i="2"/>
  <c r="E87" i="2"/>
  <c r="E115" i="2" s="1"/>
  <c r="U115" i="2" s="1"/>
  <c r="T87" i="2"/>
  <c r="T88" i="2"/>
  <c r="P17" i="4"/>
  <c r="T17" i="4" s="1"/>
  <c r="U61" i="5"/>
  <c r="T61" i="5"/>
  <c r="T26" i="2"/>
  <c r="U26" i="2"/>
  <c r="S87" i="3"/>
  <c r="T90" i="3"/>
  <c r="U90" i="3"/>
  <c r="U96" i="3"/>
  <c r="T10" i="4"/>
  <c r="U10" i="4"/>
  <c r="U23" i="4"/>
  <c r="T23" i="4"/>
  <c r="U32" i="4"/>
  <c r="T17" i="2"/>
  <c r="U17" i="2"/>
  <c r="U42" i="2"/>
  <c r="T42" i="2"/>
  <c r="Q87" i="2"/>
  <c r="U32" i="3"/>
  <c r="T32" i="3"/>
  <c r="Q42" i="3"/>
  <c r="U59" i="3"/>
  <c r="T59" i="3"/>
  <c r="R73" i="3"/>
  <c r="U9" i="1"/>
  <c r="U37" i="1"/>
  <c r="U63" i="1"/>
  <c r="U87" i="1"/>
  <c r="E87" i="1"/>
  <c r="E115" i="1" s="1"/>
  <c r="U115" i="1" s="1"/>
  <c r="T87" i="1"/>
  <c r="U45" i="2"/>
  <c r="E61" i="2"/>
  <c r="R87" i="2"/>
  <c r="U94" i="2"/>
  <c r="U30" i="3"/>
  <c r="T52" i="3"/>
  <c r="U65" i="3"/>
  <c r="T67" i="3"/>
  <c r="U67" i="3"/>
  <c r="T71" i="3"/>
  <c r="Q75" i="3"/>
  <c r="U75" i="3" s="1"/>
  <c r="T95" i="3"/>
  <c r="T11" i="4"/>
  <c r="U16" i="4"/>
  <c r="U21" i="4"/>
  <c r="E35" i="4"/>
  <c r="U61" i="4"/>
  <c r="T61" i="4"/>
  <c r="T61" i="6"/>
  <c r="U61" i="6"/>
  <c r="U42" i="3"/>
  <c r="T42" i="3"/>
  <c r="U37" i="3"/>
  <c r="P87" i="3"/>
  <c r="E73" i="4"/>
  <c r="Q75" i="4"/>
  <c r="U75" i="4" s="1"/>
  <c r="U11" i="5"/>
  <c r="U24" i="5"/>
  <c r="U34" i="5"/>
  <c r="U42" i="5"/>
  <c r="T42" i="5"/>
  <c r="T37" i="5"/>
  <c r="E69" i="5"/>
  <c r="U74" i="5"/>
  <c r="T74" i="5"/>
  <c r="T73" i="5"/>
  <c r="U73" i="5"/>
  <c r="P87" i="5"/>
  <c r="E32" i="6"/>
  <c r="T40" i="6"/>
  <c r="U46" i="6"/>
  <c r="U64" i="6"/>
  <c r="T72" i="6"/>
  <c r="R87" i="6"/>
  <c r="Q26" i="7"/>
  <c r="T34" i="7"/>
  <c r="T35" i="7"/>
  <c r="T44" i="7"/>
  <c r="P75" i="7"/>
  <c r="T75" i="7" s="1"/>
  <c r="U13" i="8"/>
  <c r="U15" i="8"/>
  <c r="T15" i="8"/>
  <c r="U35" i="5"/>
  <c r="T35" i="5"/>
  <c r="Q61" i="6"/>
  <c r="Q68" i="6"/>
  <c r="Q75" i="6"/>
  <c r="U75" i="6" s="1"/>
  <c r="U61" i="7"/>
  <c r="T61" i="7"/>
  <c r="U24" i="8"/>
  <c r="T24" i="8"/>
  <c r="U35" i="8"/>
  <c r="T35" i="8"/>
  <c r="U41" i="8"/>
  <c r="T41" i="8"/>
  <c r="U73" i="2"/>
  <c r="T73" i="2"/>
  <c r="U74" i="2"/>
  <c r="T74" i="2"/>
  <c r="T17" i="3"/>
  <c r="U17" i="3"/>
  <c r="U9" i="3"/>
  <c r="U55" i="3"/>
  <c r="T55" i="3"/>
  <c r="E26" i="4"/>
  <c r="P35" i="4"/>
  <c r="T37" i="4"/>
  <c r="T46" i="4"/>
  <c r="T10" i="5"/>
  <c r="T15" i="5"/>
  <c r="U50" i="5"/>
  <c r="U64" i="5"/>
  <c r="R87" i="5"/>
  <c r="U95" i="5"/>
  <c r="T17" i="6"/>
  <c r="U17" i="6"/>
  <c r="P26" i="6"/>
  <c r="U39" i="6"/>
  <c r="Q69" i="6"/>
  <c r="U69" i="6" s="1"/>
  <c r="E74" i="6"/>
  <c r="T93" i="6"/>
  <c r="T19" i="7"/>
  <c r="T24" i="7"/>
  <c r="T30" i="7"/>
  <c r="T64" i="7"/>
  <c r="P68" i="7"/>
  <c r="P73" i="7"/>
  <c r="P115" i="7"/>
  <c r="P114" i="7"/>
  <c r="P32" i="4"/>
  <c r="T32" i="4" s="1"/>
  <c r="T45" i="4"/>
  <c r="T51" i="4"/>
  <c r="S74" i="4"/>
  <c r="U87" i="4"/>
  <c r="E87" i="4"/>
  <c r="E115" i="4" s="1"/>
  <c r="T87" i="4"/>
  <c r="U91" i="4"/>
  <c r="U22" i="5"/>
  <c r="U31" i="5"/>
  <c r="T38" i="5"/>
  <c r="U44" i="5"/>
  <c r="T57" i="5"/>
  <c r="P61" i="5"/>
  <c r="P73" i="5"/>
  <c r="S87" i="5"/>
  <c r="T89" i="5"/>
  <c r="T12" i="6"/>
  <c r="T20" i="6"/>
  <c r="U44" i="6"/>
  <c r="U50" i="6"/>
  <c r="U54" i="6"/>
  <c r="T13" i="7"/>
  <c r="T47" i="7"/>
  <c r="T52" i="7"/>
  <c r="T58" i="7"/>
  <c r="P87" i="2"/>
  <c r="P115" i="2" s="1"/>
  <c r="Q73" i="3"/>
  <c r="U17" i="4"/>
  <c r="T22" i="4"/>
  <c r="T38" i="4"/>
  <c r="P87" i="4"/>
  <c r="P115" i="4" s="1"/>
  <c r="E32" i="5"/>
  <c r="Q42" i="5"/>
  <c r="T49" i="5"/>
  <c r="E55" i="6"/>
  <c r="U66" i="6"/>
  <c r="T96" i="6"/>
  <c r="U26" i="7"/>
  <c r="T26" i="7"/>
  <c r="Q35" i="7"/>
  <c r="U35" i="7" s="1"/>
  <c r="T41" i="7"/>
  <c r="Q61" i="7"/>
  <c r="R87" i="7"/>
  <c r="U42" i="4"/>
  <c r="T42" i="4"/>
  <c r="U73" i="6"/>
  <c r="T73" i="6"/>
  <c r="U74" i="6"/>
  <c r="T74" i="6"/>
  <c r="T71" i="6"/>
  <c r="U87" i="6"/>
  <c r="E87" i="6"/>
  <c r="E115" i="6" s="1"/>
  <c r="T87" i="6"/>
  <c r="U88" i="6"/>
  <c r="E42" i="7"/>
  <c r="T32" i="8"/>
  <c r="U32" i="8"/>
  <c r="U68" i="4"/>
  <c r="T68" i="4"/>
  <c r="U63" i="4"/>
  <c r="U95" i="7"/>
  <c r="T95" i="7"/>
  <c r="U61" i="10"/>
  <c r="T61" i="10"/>
  <c r="U68" i="3"/>
  <c r="T68" i="3"/>
  <c r="Q68" i="3"/>
  <c r="U87" i="3"/>
  <c r="E87" i="3"/>
  <c r="E115" i="3" s="1"/>
  <c r="T115" i="3" s="1"/>
  <c r="T87" i="3"/>
  <c r="U17" i="5"/>
  <c r="T17" i="5"/>
  <c r="T9" i="5"/>
  <c r="U35" i="6"/>
  <c r="T35" i="6"/>
  <c r="U42" i="6"/>
  <c r="T42" i="6"/>
  <c r="P26" i="7"/>
  <c r="Q32" i="7"/>
  <c r="U32" i="7" s="1"/>
  <c r="U26" i="8"/>
  <c r="T26" i="8"/>
  <c r="U32" i="10"/>
  <c r="T32" i="10"/>
  <c r="T29" i="8"/>
  <c r="T51" i="8"/>
  <c r="T58" i="8"/>
  <c r="U61" i="8"/>
  <c r="T61" i="8"/>
  <c r="T93" i="8"/>
  <c r="U10" i="9"/>
  <c r="T26" i="9"/>
  <c r="U26" i="9"/>
  <c r="T32" i="9"/>
  <c r="U32" i="9"/>
  <c r="T46" i="9"/>
  <c r="T51" i="9"/>
  <c r="U61" i="9"/>
  <c r="T61" i="9"/>
  <c r="P87" i="9"/>
  <c r="U30" i="10"/>
  <c r="Q35" i="10"/>
  <c r="U55" i="10"/>
  <c r="T55" i="10"/>
  <c r="T45" i="10"/>
  <c r="U49" i="10"/>
  <c r="T53" i="10"/>
  <c r="U72" i="10"/>
  <c r="T17" i="11"/>
  <c r="U69" i="11"/>
  <c r="T9" i="11"/>
  <c r="U87" i="11"/>
  <c r="E87" i="11"/>
  <c r="E115" i="11" s="1"/>
  <c r="T87" i="11"/>
  <c r="U88" i="11"/>
  <c r="T88" i="11"/>
  <c r="U26" i="13"/>
  <c r="U61" i="21"/>
  <c r="T61" i="21"/>
  <c r="P87" i="6"/>
  <c r="U74" i="7"/>
  <c r="T74" i="7"/>
  <c r="U73" i="7"/>
  <c r="T73" i="7"/>
  <c r="U17" i="8"/>
  <c r="T17" i="8"/>
  <c r="P42" i="8"/>
  <c r="T19" i="9"/>
  <c r="U19" i="9"/>
  <c r="P35" i="9"/>
  <c r="T35" i="9" s="1"/>
  <c r="Q35" i="9"/>
  <c r="U35" i="9" s="1"/>
  <c r="Q87" i="9"/>
  <c r="T17" i="10"/>
  <c r="U17" i="10"/>
  <c r="U50" i="10"/>
  <c r="T50" i="10"/>
  <c r="P69" i="10"/>
  <c r="T69" i="10" s="1"/>
  <c r="U24" i="11"/>
  <c r="T24" i="11"/>
  <c r="Q32" i="11"/>
  <c r="T32" i="12"/>
  <c r="U32" i="12"/>
  <c r="U58" i="13"/>
  <c r="T58" i="13"/>
  <c r="S61" i="13"/>
  <c r="Q61" i="13"/>
  <c r="U19" i="14"/>
  <c r="T19" i="14"/>
  <c r="U68" i="6"/>
  <c r="T68" i="6"/>
  <c r="Q87" i="6"/>
  <c r="U55" i="7"/>
  <c r="T55" i="7"/>
  <c r="U87" i="7"/>
  <c r="E87" i="7"/>
  <c r="E115" i="7" s="1"/>
  <c r="T87" i="7"/>
  <c r="T49" i="8"/>
  <c r="T57" i="8"/>
  <c r="T64" i="8"/>
  <c r="T72" i="8"/>
  <c r="Q75" i="8"/>
  <c r="U75" i="8" s="1"/>
  <c r="U92" i="8"/>
  <c r="T15" i="9"/>
  <c r="T41" i="9"/>
  <c r="T44" i="9"/>
  <c r="T47" i="9"/>
  <c r="U47" i="9"/>
  <c r="T49" i="9"/>
  <c r="P55" i="9"/>
  <c r="P69" i="9"/>
  <c r="T69" i="9" s="1"/>
  <c r="T71" i="9"/>
  <c r="T89" i="9"/>
  <c r="T20" i="10"/>
  <c r="T28" i="10"/>
  <c r="U34" i="10"/>
  <c r="U40" i="10"/>
  <c r="T47" i="10"/>
  <c r="U68" i="10"/>
  <c r="T68" i="10"/>
  <c r="R87" i="10"/>
  <c r="U34" i="11"/>
  <c r="T34" i="11"/>
  <c r="E42" i="11"/>
  <c r="U64" i="11"/>
  <c r="T64" i="11"/>
  <c r="S68" i="16"/>
  <c r="Q68" i="16"/>
  <c r="T34" i="17"/>
  <c r="U34" i="17"/>
  <c r="U55" i="8"/>
  <c r="T55" i="8"/>
  <c r="T45" i="8"/>
  <c r="U87" i="8"/>
  <c r="E87" i="8"/>
  <c r="E115" i="8" s="1"/>
  <c r="T87" i="8"/>
  <c r="T88" i="8"/>
  <c r="U42" i="9"/>
  <c r="T42" i="9"/>
  <c r="U37" i="9"/>
  <c r="T37" i="9"/>
  <c r="Q68" i="9"/>
  <c r="S73" i="9"/>
  <c r="T61" i="11"/>
  <c r="Q74" i="11"/>
  <c r="S69" i="12"/>
  <c r="Q69" i="12"/>
  <c r="U69" i="12" s="1"/>
  <c r="S75" i="13"/>
  <c r="Q75" i="13"/>
  <c r="U75" i="13" s="1"/>
  <c r="Q87" i="4"/>
  <c r="U55" i="5"/>
  <c r="T55" i="5"/>
  <c r="U87" i="5"/>
  <c r="E87" i="5"/>
  <c r="E115" i="5" s="1"/>
  <c r="U115" i="5" s="1"/>
  <c r="T87" i="5"/>
  <c r="S87" i="6"/>
  <c r="U68" i="7"/>
  <c r="T68" i="7"/>
  <c r="Q87" i="7"/>
  <c r="T54" i="8"/>
  <c r="P87" i="8"/>
  <c r="P115" i="8" s="1"/>
  <c r="U96" i="8"/>
  <c r="Q26" i="9"/>
  <c r="U55" i="9"/>
  <c r="T55" i="9"/>
  <c r="T48" i="9"/>
  <c r="T54" i="9"/>
  <c r="U68" i="9"/>
  <c r="T68" i="9"/>
  <c r="U63" i="9"/>
  <c r="U67" i="9"/>
  <c r="T72" i="9"/>
  <c r="U72" i="9"/>
  <c r="T39" i="10"/>
  <c r="T23" i="11"/>
  <c r="U23" i="11"/>
  <c r="E32" i="11"/>
  <c r="P61" i="11"/>
  <c r="T65" i="11"/>
  <c r="T10" i="12"/>
  <c r="U10" i="12"/>
  <c r="T58" i="12"/>
  <c r="U58" i="12"/>
  <c r="P26" i="13"/>
  <c r="S74" i="13"/>
  <c r="Q74" i="13"/>
  <c r="Q115" i="8"/>
  <c r="Q114" i="8"/>
  <c r="U75" i="9"/>
  <c r="U17" i="9"/>
  <c r="U9" i="9"/>
  <c r="U74" i="9"/>
  <c r="T74" i="9"/>
  <c r="T73" i="9"/>
  <c r="U73" i="9"/>
  <c r="T26" i="10"/>
  <c r="U26" i="10"/>
  <c r="U35" i="10"/>
  <c r="T35" i="10"/>
  <c r="U26" i="11"/>
  <c r="T26" i="11"/>
  <c r="U42" i="11"/>
  <c r="T42" i="11"/>
  <c r="U37" i="11"/>
  <c r="T37" i="11"/>
  <c r="U35" i="12"/>
  <c r="T47" i="13"/>
  <c r="U47" i="13"/>
  <c r="R87" i="3"/>
  <c r="T74" i="4"/>
  <c r="U73" i="4"/>
  <c r="T73" i="4"/>
  <c r="U74" i="4"/>
  <c r="S87" i="4"/>
  <c r="U68" i="5"/>
  <c r="T68" i="5"/>
  <c r="Q87" i="5"/>
  <c r="T55" i="6"/>
  <c r="T95" i="6"/>
  <c r="T71" i="7"/>
  <c r="S87" i="7"/>
  <c r="T9" i="8"/>
  <c r="T46" i="8"/>
  <c r="U53" i="8"/>
  <c r="T60" i="8"/>
  <c r="U68" i="8"/>
  <c r="T68" i="8"/>
  <c r="S73" i="8"/>
  <c r="S75" i="8"/>
  <c r="R87" i="8"/>
  <c r="T89" i="8"/>
  <c r="T94" i="8"/>
  <c r="T24" i="9"/>
  <c r="U34" i="9"/>
  <c r="U53" i="9"/>
  <c r="T59" i="9"/>
  <c r="T9" i="10"/>
  <c r="T31" i="10"/>
  <c r="U38" i="10"/>
  <c r="T58" i="10"/>
  <c r="Q73" i="10"/>
  <c r="U19" i="11"/>
  <c r="P42" i="11"/>
  <c r="U55" i="11"/>
  <c r="T55" i="11"/>
  <c r="U45" i="11"/>
  <c r="T19" i="12"/>
  <c r="T49" i="12"/>
  <c r="U49" i="12"/>
  <c r="T67" i="12"/>
  <c r="U67" i="12"/>
  <c r="U75" i="7"/>
  <c r="T17" i="7"/>
  <c r="U17" i="7"/>
  <c r="U42" i="7"/>
  <c r="T42" i="7"/>
  <c r="T74" i="8"/>
  <c r="U73" i="8"/>
  <c r="T73" i="8"/>
  <c r="U74" i="8"/>
  <c r="U71" i="8"/>
  <c r="S87" i="8"/>
  <c r="P17" i="9"/>
  <c r="T17" i="9" s="1"/>
  <c r="Q73" i="9"/>
  <c r="U87" i="9"/>
  <c r="E87" i="9"/>
  <c r="E115" i="9" s="1"/>
  <c r="U115" i="9" s="1"/>
  <c r="T87" i="9"/>
  <c r="U88" i="9"/>
  <c r="U9" i="10"/>
  <c r="P42" i="10"/>
  <c r="T42" i="10" s="1"/>
  <c r="T60" i="10"/>
  <c r="U60" i="10"/>
  <c r="Q17" i="11"/>
  <c r="U17" i="11" s="1"/>
  <c r="U31" i="11"/>
  <c r="T31" i="11"/>
  <c r="E35" i="11"/>
  <c r="T72" i="11"/>
  <c r="U48" i="14"/>
  <c r="T48" i="14"/>
  <c r="U64" i="14"/>
  <c r="T64" i="14"/>
  <c r="S87" i="11"/>
  <c r="U91" i="11"/>
  <c r="T91" i="11"/>
  <c r="Q26" i="12"/>
  <c r="P69" i="12"/>
  <c r="T69" i="12" s="1"/>
  <c r="U87" i="12"/>
  <c r="E87" i="12"/>
  <c r="E115" i="12" s="1"/>
  <c r="T87" i="12"/>
  <c r="U88" i="12"/>
  <c r="T17" i="13"/>
  <c r="T9" i="13"/>
  <c r="U61" i="13"/>
  <c r="T61" i="13"/>
  <c r="U32" i="14"/>
  <c r="T32" i="14"/>
  <c r="U91" i="14"/>
  <c r="T91" i="14"/>
  <c r="U61" i="15"/>
  <c r="T61" i="15"/>
  <c r="Q75" i="17"/>
  <c r="U75" i="17" s="1"/>
  <c r="U13" i="18"/>
  <c r="T13" i="18"/>
  <c r="U35" i="19"/>
  <c r="T35" i="19"/>
  <c r="U51" i="19"/>
  <c r="T51" i="19"/>
  <c r="U73" i="10"/>
  <c r="T73" i="10"/>
  <c r="U74" i="10"/>
  <c r="T74" i="10"/>
  <c r="E75" i="10"/>
  <c r="U87" i="10"/>
  <c r="E87" i="10"/>
  <c r="E115" i="10" s="1"/>
  <c r="U115" i="10" s="1"/>
  <c r="T87" i="10"/>
  <c r="P74" i="11"/>
  <c r="T46" i="12"/>
  <c r="U60" i="12"/>
  <c r="U35" i="13"/>
  <c r="T35" i="13"/>
  <c r="U51" i="13"/>
  <c r="U65" i="13"/>
  <c r="T65" i="13"/>
  <c r="T35" i="15"/>
  <c r="U75" i="16"/>
  <c r="T17" i="16"/>
  <c r="U9" i="16"/>
  <c r="T9" i="16"/>
  <c r="U11" i="12"/>
  <c r="T11" i="12"/>
  <c r="U61" i="12"/>
  <c r="T61" i="12"/>
  <c r="T74" i="12"/>
  <c r="U73" i="12"/>
  <c r="T73" i="12"/>
  <c r="U74" i="12"/>
  <c r="U71" i="12"/>
  <c r="Q74" i="12"/>
  <c r="Q32" i="13"/>
  <c r="U32" i="13" s="1"/>
  <c r="U39" i="13"/>
  <c r="T39" i="13"/>
  <c r="U55" i="13"/>
  <c r="T55" i="13"/>
  <c r="T45" i="13"/>
  <c r="T49" i="13"/>
  <c r="U49" i="13"/>
  <c r="Q55" i="13"/>
  <c r="U26" i="15"/>
  <c r="T26" i="15"/>
  <c r="U67" i="15"/>
  <c r="T67" i="15"/>
  <c r="P75" i="15"/>
  <c r="T75" i="15" s="1"/>
  <c r="U28" i="16"/>
  <c r="T28" i="16"/>
  <c r="Q17" i="17"/>
  <c r="P32" i="18"/>
  <c r="T34" i="18"/>
  <c r="U34" i="18"/>
  <c r="P55" i="18"/>
  <c r="T10" i="10"/>
  <c r="P32" i="10"/>
  <c r="Q87" i="10"/>
  <c r="Q73" i="11"/>
  <c r="U22" i="12"/>
  <c r="T22" i="12"/>
  <c r="U30" i="12"/>
  <c r="E55" i="12"/>
  <c r="Q68" i="12"/>
  <c r="U89" i="12"/>
  <c r="U20" i="13"/>
  <c r="T20" i="13"/>
  <c r="U11" i="14"/>
  <c r="T25" i="15"/>
  <c r="U25" i="15"/>
  <c r="Q42" i="15"/>
  <c r="P68" i="15"/>
  <c r="U68" i="13"/>
  <c r="T68" i="13"/>
  <c r="T63" i="13"/>
  <c r="T26" i="14"/>
  <c r="U26" i="14"/>
  <c r="U38" i="15"/>
  <c r="T38" i="15"/>
  <c r="U42" i="10"/>
  <c r="S87" i="10"/>
  <c r="T67" i="11"/>
  <c r="P87" i="11"/>
  <c r="T95" i="11"/>
  <c r="T16" i="12"/>
  <c r="T23" i="12"/>
  <c r="T29" i="12"/>
  <c r="U38" i="12"/>
  <c r="P42" i="12"/>
  <c r="U72" i="12"/>
  <c r="E74" i="12"/>
  <c r="T88" i="12"/>
  <c r="U9" i="13"/>
  <c r="U28" i="13"/>
  <c r="T28" i="13"/>
  <c r="T38" i="13"/>
  <c r="U38" i="13"/>
  <c r="R87" i="13"/>
  <c r="U35" i="14"/>
  <c r="T35" i="14"/>
  <c r="P42" i="14"/>
  <c r="Q17" i="15"/>
  <c r="P55" i="15"/>
  <c r="U61" i="18"/>
  <c r="T61" i="18"/>
  <c r="U68" i="11"/>
  <c r="T68" i="11"/>
  <c r="T63" i="11"/>
  <c r="E73" i="11"/>
  <c r="P35" i="12"/>
  <c r="T35" i="12" s="1"/>
  <c r="T57" i="12"/>
  <c r="U68" i="12"/>
  <c r="T68" i="12"/>
  <c r="U63" i="12"/>
  <c r="T66" i="12"/>
  <c r="P75" i="12"/>
  <c r="T75" i="12" s="1"/>
  <c r="Q17" i="13"/>
  <c r="U17" i="13" s="1"/>
  <c r="S32" i="13"/>
  <c r="U53" i="13"/>
  <c r="U25" i="14"/>
  <c r="T25" i="14"/>
  <c r="U32" i="15"/>
  <c r="T32" i="15"/>
  <c r="Q35" i="15"/>
  <c r="U35" i="15" s="1"/>
  <c r="T39" i="18"/>
  <c r="U39" i="18"/>
  <c r="U42" i="8"/>
  <c r="T42" i="8"/>
  <c r="R87" i="9"/>
  <c r="P87" i="10"/>
  <c r="P115" i="10" s="1"/>
  <c r="U74" i="11"/>
  <c r="T74" i="11"/>
  <c r="U73" i="11"/>
  <c r="T73" i="11"/>
  <c r="U17" i="12"/>
  <c r="T17" i="12"/>
  <c r="U42" i="12"/>
  <c r="T42" i="12"/>
  <c r="U42" i="13"/>
  <c r="T42" i="13"/>
  <c r="T50" i="13"/>
  <c r="U60" i="13"/>
  <c r="S87" i="13"/>
  <c r="U23" i="14"/>
  <c r="T29" i="15"/>
  <c r="P42" i="15"/>
  <c r="U65" i="15"/>
  <c r="U21" i="16"/>
  <c r="T25" i="16"/>
  <c r="E32" i="16"/>
  <c r="P35" i="16"/>
  <c r="T38" i="16"/>
  <c r="T46" i="16"/>
  <c r="T60" i="16"/>
  <c r="E73" i="16"/>
  <c r="R73" i="16"/>
  <c r="U31" i="17"/>
  <c r="U46" i="17"/>
  <c r="U66" i="17"/>
  <c r="U20" i="18"/>
  <c r="U31" i="18"/>
  <c r="R42" i="18"/>
  <c r="T34" i="20"/>
  <c r="U34" i="20"/>
  <c r="T17" i="14"/>
  <c r="U17" i="14"/>
  <c r="U68" i="14"/>
  <c r="T68" i="14"/>
  <c r="T63" i="14"/>
  <c r="U61" i="16"/>
  <c r="T61" i="16"/>
  <c r="U91" i="16"/>
  <c r="T91" i="16"/>
  <c r="T32" i="17"/>
  <c r="U32" i="17"/>
  <c r="P35" i="17"/>
  <c r="U93" i="18"/>
  <c r="T93" i="18"/>
  <c r="U74" i="19"/>
  <c r="T74" i="19"/>
  <c r="U73" i="19"/>
  <c r="T73" i="19"/>
  <c r="T71" i="19"/>
  <c r="U71" i="19"/>
  <c r="P35" i="20"/>
  <c r="U68" i="20"/>
  <c r="T68" i="20"/>
  <c r="U63" i="20"/>
  <c r="T63" i="20"/>
  <c r="T21" i="14"/>
  <c r="U55" i="14"/>
  <c r="T55" i="14"/>
  <c r="T50" i="14"/>
  <c r="T59" i="14"/>
  <c r="T65" i="14"/>
  <c r="U87" i="14"/>
  <c r="E87" i="14"/>
  <c r="E115" i="14" s="1"/>
  <c r="T115" i="14" s="1"/>
  <c r="T87" i="14"/>
  <c r="T93" i="14"/>
  <c r="T55" i="15"/>
  <c r="U55" i="15"/>
  <c r="T45" i="15"/>
  <c r="Q114" i="15"/>
  <c r="Q115" i="15"/>
  <c r="U26" i="16"/>
  <c r="T26" i="16"/>
  <c r="U42" i="16"/>
  <c r="T42" i="16"/>
  <c r="U37" i="16"/>
  <c r="U11" i="17"/>
  <c r="T11" i="17"/>
  <c r="U22" i="17"/>
  <c r="T22" i="17"/>
  <c r="T26" i="17"/>
  <c r="U26" i="17"/>
  <c r="U42" i="17"/>
  <c r="T37" i="17"/>
  <c r="U32" i="18"/>
  <c r="T32" i="18"/>
  <c r="U13" i="19"/>
  <c r="T13" i="19"/>
  <c r="U20" i="19"/>
  <c r="T20" i="19"/>
  <c r="Q26" i="19"/>
  <c r="P35" i="19"/>
  <c r="U90" i="19"/>
  <c r="T90" i="19"/>
  <c r="T13" i="20"/>
  <c r="U13" i="20"/>
  <c r="U90" i="20"/>
  <c r="T90" i="20"/>
  <c r="Q87" i="11"/>
  <c r="T39" i="12"/>
  <c r="U55" i="12"/>
  <c r="T55" i="12"/>
  <c r="T50" i="12"/>
  <c r="P87" i="12"/>
  <c r="P115" i="12" s="1"/>
  <c r="T91" i="12"/>
  <c r="T16" i="13"/>
  <c r="T19" i="13"/>
  <c r="T25" i="13"/>
  <c r="T48" i="13"/>
  <c r="T54" i="13"/>
  <c r="T57" i="13"/>
  <c r="T93" i="13"/>
  <c r="U12" i="14"/>
  <c r="T20" i="14"/>
  <c r="T28" i="14"/>
  <c r="U42" i="14"/>
  <c r="T42" i="14"/>
  <c r="T41" i="14"/>
  <c r="T49" i="14"/>
  <c r="T58" i="14"/>
  <c r="P87" i="14"/>
  <c r="P115" i="14" s="1"/>
  <c r="Q26" i="15"/>
  <c r="R87" i="15"/>
  <c r="P61" i="16"/>
  <c r="P75" i="16"/>
  <c r="T75" i="16" s="1"/>
  <c r="T26" i="18"/>
  <c r="U26" i="18"/>
  <c r="U42" i="18"/>
  <c r="T42" i="18"/>
  <c r="T37" i="18"/>
  <c r="U41" i="18"/>
  <c r="T41" i="18"/>
  <c r="U50" i="18"/>
  <c r="T50" i="18"/>
  <c r="T46" i="19"/>
  <c r="U46" i="19"/>
  <c r="E26" i="20"/>
  <c r="U39" i="20"/>
  <c r="T39" i="20"/>
  <c r="S69" i="20"/>
  <c r="R87" i="11"/>
  <c r="Q87" i="12"/>
  <c r="U74" i="13"/>
  <c r="T74" i="13"/>
  <c r="T73" i="13"/>
  <c r="U73" i="13"/>
  <c r="E75" i="13"/>
  <c r="U87" i="13"/>
  <c r="E87" i="13"/>
  <c r="E115" i="13" s="1"/>
  <c r="T115" i="13" s="1"/>
  <c r="T87" i="13"/>
  <c r="S75" i="14"/>
  <c r="Q87" i="14"/>
  <c r="S87" i="15"/>
  <c r="E35" i="16"/>
  <c r="E69" i="16"/>
  <c r="T71" i="16"/>
  <c r="U32" i="19"/>
  <c r="T32" i="19"/>
  <c r="U61" i="19"/>
  <c r="T61" i="19"/>
  <c r="R42" i="14"/>
  <c r="T61" i="14"/>
  <c r="U61" i="14"/>
  <c r="R87" i="14"/>
  <c r="U68" i="15"/>
  <c r="T68" i="15"/>
  <c r="U74" i="15"/>
  <c r="T74" i="15"/>
  <c r="U73" i="15"/>
  <c r="T73" i="15"/>
  <c r="U71" i="15"/>
  <c r="Q17" i="16"/>
  <c r="U17" i="16" s="1"/>
  <c r="Q74" i="16"/>
  <c r="P32" i="17"/>
  <c r="U35" i="17"/>
  <c r="T35" i="17"/>
  <c r="U50" i="17"/>
  <c r="T50" i="17"/>
  <c r="U61" i="17"/>
  <c r="T61" i="17"/>
  <c r="U24" i="18"/>
  <c r="T24" i="18"/>
  <c r="Q61" i="18"/>
  <c r="U26" i="19"/>
  <c r="T26" i="19"/>
  <c r="R35" i="20"/>
  <c r="P74" i="12"/>
  <c r="S87" i="12"/>
  <c r="T10" i="13"/>
  <c r="P32" i="13"/>
  <c r="T32" i="13" s="1"/>
  <c r="Q87" i="13"/>
  <c r="T9" i="14"/>
  <c r="T24" i="14"/>
  <c r="U63" i="14"/>
  <c r="S87" i="14"/>
  <c r="T66" i="15"/>
  <c r="E69" i="15"/>
  <c r="Q75" i="15"/>
  <c r="U75" i="15" s="1"/>
  <c r="U92" i="15"/>
  <c r="Q42" i="16"/>
  <c r="U52" i="16"/>
  <c r="P87" i="16"/>
  <c r="P115" i="16" s="1"/>
  <c r="U95" i="16"/>
  <c r="T75" i="17"/>
  <c r="U17" i="17"/>
  <c r="T17" i="17"/>
  <c r="T9" i="17"/>
  <c r="U39" i="17"/>
  <c r="T39" i="17"/>
  <c r="U57" i="17"/>
  <c r="U74" i="17"/>
  <c r="T74" i="17"/>
  <c r="U73" i="17"/>
  <c r="T73" i="17"/>
  <c r="T71" i="17"/>
  <c r="U91" i="17"/>
  <c r="U93" i="17"/>
  <c r="T93" i="17"/>
  <c r="U75" i="18"/>
  <c r="T75" i="18"/>
  <c r="U69" i="18"/>
  <c r="T17" i="18"/>
  <c r="U17" i="18"/>
  <c r="T9" i="18"/>
  <c r="U35" i="18"/>
  <c r="T35" i="18"/>
  <c r="U95" i="19"/>
  <c r="T95" i="19"/>
  <c r="T46" i="20"/>
  <c r="U46" i="20"/>
  <c r="R87" i="12"/>
  <c r="P87" i="13"/>
  <c r="P115" i="13" s="1"/>
  <c r="U73" i="14"/>
  <c r="T73" i="14"/>
  <c r="U74" i="14"/>
  <c r="T74" i="14"/>
  <c r="T17" i="15"/>
  <c r="U69" i="15"/>
  <c r="U17" i="15"/>
  <c r="U42" i="15"/>
  <c r="T42" i="15"/>
  <c r="U68" i="16"/>
  <c r="T68" i="16"/>
  <c r="U87" i="16"/>
  <c r="E87" i="16"/>
  <c r="E115" i="16" s="1"/>
  <c r="U115" i="16" s="1"/>
  <c r="T87" i="16"/>
  <c r="S87" i="18"/>
  <c r="T16" i="19"/>
  <c r="T23" i="19"/>
  <c r="U42" i="19"/>
  <c r="T42" i="19"/>
  <c r="U54" i="19"/>
  <c r="U68" i="19"/>
  <c r="T68" i="19"/>
  <c r="U63" i="19"/>
  <c r="E69" i="19"/>
  <c r="Q74" i="19"/>
  <c r="U93" i="19"/>
  <c r="T10" i="20"/>
  <c r="E32" i="20"/>
  <c r="Q42" i="20"/>
  <c r="U42" i="20" s="1"/>
  <c r="T54" i="20"/>
  <c r="U54" i="20"/>
  <c r="U58" i="20"/>
  <c r="T58" i="20"/>
  <c r="U67" i="20"/>
  <c r="T67" i="20"/>
  <c r="P69" i="20"/>
  <c r="T69" i="20" s="1"/>
  <c r="T72" i="20"/>
  <c r="U72" i="20"/>
  <c r="U25" i="21"/>
  <c r="T25" i="21"/>
  <c r="U38" i="21"/>
  <c r="T38" i="21"/>
  <c r="P61" i="21"/>
  <c r="U14" i="22"/>
  <c r="T14" i="22"/>
  <c r="U30" i="22"/>
  <c r="T30" i="22"/>
  <c r="T55" i="20"/>
  <c r="T45" i="20"/>
  <c r="Q69" i="20"/>
  <c r="U69" i="20" s="1"/>
  <c r="U21" i="21"/>
  <c r="T21" i="21"/>
  <c r="U60" i="21"/>
  <c r="T60" i="21"/>
  <c r="Q69" i="21"/>
  <c r="U69" i="21" s="1"/>
  <c r="Q87" i="16"/>
  <c r="U55" i="17"/>
  <c r="T55" i="17"/>
  <c r="U87" i="17"/>
  <c r="E87" i="17"/>
  <c r="E115" i="17" s="1"/>
  <c r="T87" i="17"/>
  <c r="T44" i="18"/>
  <c r="T52" i="18"/>
  <c r="T64" i="18"/>
  <c r="T95" i="18"/>
  <c r="U15" i="19"/>
  <c r="U22" i="19"/>
  <c r="T47" i="19"/>
  <c r="T52" i="19"/>
  <c r="U41" i="20"/>
  <c r="U65" i="20"/>
  <c r="U73" i="20"/>
  <c r="T73" i="20"/>
  <c r="T74" i="20"/>
  <c r="U74" i="20"/>
  <c r="T71" i="20"/>
  <c r="Q75" i="20"/>
  <c r="U75" i="20" s="1"/>
  <c r="U28" i="21"/>
  <c r="T28" i="21"/>
  <c r="T32" i="21"/>
  <c r="U32" i="21"/>
  <c r="Q35" i="21"/>
  <c r="U35" i="21" s="1"/>
  <c r="T90" i="21"/>
  <c r="U90" i="21"/>
  <c r="U87" i="15"/>
  <c r="E87" i="15"/>
  <c r="E115" i="15" s="1"/>
  <c r="T115" i="15" s="1"/>
  <c r="T87" i="15"/>
  <c r="T93" i="15"/>
  <c r="T13" i="16"/>
  <c r="T24" i="16"/>
  <c r="T41" i="16"/>
  <c r="T45" i="16"/>
  <c r="T53" i="16"/>
  <c r="T65" i="16"/>
  <c r="R87" i="16"/>
  <c r="P87" i="17"/>
  <c r="U73" i="18"/>
  <c r="T73" i="18"/>
  <c r="U74" i="18"/>
  <c r="T74" i="18"/>
  <c r="T17" i="19"/>
  <c r="T75" i="19"/>
  <c r="U17" i="19"/>
  <c r="E74" i="19"/>
  <c r="P87" i="19"/>
  <c r="T42" i="20"/>
  <c r="T37" i="20"/>
  <c r="E42" i="20"/>
  <c r="Q55" i="20"/>
  <c r="U55" i="20" s="1"/>
  <c r="T57" i="20"/>
  <c r="U57" i="20"/>
  <c r="T66" i="20"/>
  <c r="U66" i="20"/>
  <c r="Q68" i="20"/>
  <c r="Q73" i="20"/>
  <c r="P17" i="21"/>
  <c r="T55" i="21"/>
  <c r="U45" i="21"/>
  <c r="T45" i="21"/>
  <c r="U49" i="21"/>
  <c r="T49" i="21"/>
  <c r="U53" i="21"/>
  <c r="T53" i="21"/>
  <c r="P87" i="15"/>
  <c r="P115" i="15" s="1"/>
  <c r="S87" i="16"/>
  <c r="U68" i="17"/>
  <c r="T68" i="17"/>
  <c r="Q87" i="17"/>
  <c r="U55" i="18"/>
  <c r="T55" i="18"/>
  <c r="U87" i="18"/>
  <c r="E87" i="18"/>
  <c r="E115" i="18" s="1"/>
  <c r="U115" i="18" s="1"/>
  <c r="T87" i="18"/>
  <c r="P26" i="19"/>
  <c r="Q87" i="19"/>
  <c r="U47" i="20"/>
  <c r="T47" i="20"/>
  <c r="Q55" i="21"/>
  <c r="U55" i="21" s="1"/>
  <c r="U23" i="22"/>
  <c r="T23" i="22"/>
  <c r="U32" i="22"/>
  <c r="T32" i="22"/>
  <c r="P87" i="18"/>
  <c r="Q69" i="19"/>
  <c r="U69" i="19" s="1"/>
  <c r="R87" i="19"/>
  <c r="U17" i="20"/>
  <c r="T9" i="20"/>
  <c r="Q32" i="20"/>
  <c r="T35" i="20"/>
  <c r="U35" i="20"/>
  <c r="Q115" i="20"/>
  <c r="Q114" i="20"/>
  <c r="U14" i="21"/>
  <c r="T14" i="21"/>
  <c r="T35" i="21"/>
  <c r="Q42" i="21"/>
  <c r="U96" i="21"/>
  <c r="T96" i="21"/>
  <c r="U55" i="16"/>
  <c r="T55" i="16"/>
  <c r="U73" i="16"/>
  <c r="T73" i="16"/>
  <c r="U74" i="16"/>
  <c r="T74" i="16"/>
  <c r="S87" i="17"/>
  <c r="U68" i="18"/>
  <c r="T68" i="18"/>
  <c r="Q87" i="18"/>
  <c r="T19" i="19"/>
  <c r="U50" i="19"/>
  <c r="Q55" i="19"/>
  <c r="U55" i="19" s="1"/>
  <c r="U89" i="19"/>
  <c r="T94" i="19"/>
  <c r="P17" i="20"/>
  <c r="T17" i="20" s="1"/>
  <c r="U45" i="20"/>
  <c r="U94" i="20"/>
  <c r="T94" i="20"/>
  <c r="U10" i="21"/>
  <c r="T10" i="21"/>
  <c r="T26" i="21"/>
  <c r="U26" i="21"/>
  <c r="U65" i="21"/>
  <c r="T65" i="21"/>
  <c r="U35" i="22"/>
  <c r="T55" i="19"/>
  <c r="U87" i="19"/>
  <c r="E87" i="19"/>
  <c r="E115" i="19" s="1"/>
  <c r="T115" i="19" s="1"/>
  <c r="T87" i="19"/>
  <c r="P87" i="20"/>
  <c r="P115" i="20" s="1"/>
  <c r="U93" i="20"/>
  <c r="U13" i="21"/>
  <c r="U24" i="21"/>
  <c r="Q73" i="21"/>
  <c r="T17" i="22"/>
  <c r="U17" i="22"/>
  <c r="T22" i="22"/>
  <c r="U48" i="22"/>
  <c r="T48" i="22"/>
  <c r="T35" i="23"/>
  <c r="U35" i="23"/>
  <c r="U68" i="23"/>
  <c r="T68" i="23"/>
  <c r="U63" i="23"/>
  <c r="T63" i="23"/>
  <c r="R75" i="23"/>
  <c r="M114" i="1"/>
  <c r="S114" i="1" s="1"/>
  <c r="S97" i="1"/>
  <c r="U40" i="23"/>
  <c r="T40" i="23"/>
  <c r="R87" i="20"/>
  <c r="P69" i="21"/>
  <c r="T69" i="21" s="1"/>
  <c r="T11" i="22"/>
  <c r="U21" i="22"/>
  <c r="P26" i="22"/>
  <c r="T26" i="22" s="1"/>
  <c r="U54" i="22"/>
  <c r="T54" i="22"/>
  <c r="U65" i="22"/>
  <c r="U67" i="22"/>
  <c r="T67" i="22"/>
  <c r="U10" i="23"/>
  <c r="U12" i="23"/>
  <c r="T12" i="23"/>
  <c r="E97" i="23"/>
  <c r="U97" i="23" s="1"/>
  <c r="U98" i="23"/>
  <c r="T98" i="23"/>
  <c r="S87" i="20"/>
  <c r="U68" i="21"/>
  <c r="T68" i="21"/>
  <c r="Q68" i="21"/>
  <c r="U87" i="21"/>
  <c r="E87" i="21"/>
  <c r="E115" i="21" s="1"/>
  <c r="T115" i="21" s="1"/>
  <c r="T87" i="21"/>
  <c r="P55" i="22"/>
  <c r="T55" i="22" s="1"/>
  <c r="U58" i="22"/>
  <c r="T58" i="22"/>
  <c r="P68" i="22"/>
  <c r="U73" i="22"/>
  <c r="T73" i="22"/>
  <c r="U74" i="22"/>
  <c r="T74" i="22"/>
  <c r="T71" i="22"/>
  <c r="U92" i="22"/>
  <c r="T92" i="22"/>
  <c r="U94" i="23"/>
  <c r="T94" i="23"/>
  <c r="S87" i="19"/>
  <c r="U67" i="21"/>
  <c r="P87" i="21"/>
  <c r="P115" i="21" s="1"/>
  <c r="T91" i="21"/>
  <c r="U10" i="22"/>
  <c r="T38" i="22"/>
  <c r="U44" i="22"/>
  <c r="U52" i="22"/>
  <c r="U61" i="22"/>
  <c r="U32" i="23"/>
  <c r="T32" i="23"/>
  <c r="U60" i="23"/>
  <c r="U74" i="21"/>
  <c r="T74" i="21"/>
  <c r="U73" i="21"/>
  <c r="T73" i="21"/>
  <c r="Q87" i="21"/>
  <c r="P35" i="22"/>
  <c r="T35" i="22" s="1"/>
  <c r="U51" i="23"/>
  <c r="T51" i="23"/>
  <c r="U17" i="21"/>
  <c r="T17" i="21"/>
  <c r="U42" i="21"/>
  <c r="T42" i="21"/>
  <c r="U26" i="22"/>
  <c r="U42" i="22"/>
  <c r="T42" i="22"/>
  <c r="U37" i="22"/>
  <c r="Q73" i="22"/>
  <c r="S87" i="22"/>
  <c r="U21" i="23"/>
  <c r="U23" i="23"/>
  <c r="T23" i="23"/>
  <c r="S42" i="23"/>
  <c r="U87" i="20"/>
  <c r="E87" i="20"/>
  <c r="E115" i="20" s="1"/>
  <c r="T87" i="20"/>
  <c r="P74" i="21"/>
  <c r="S87" i="21"/>
  <c r="R55" i="22"/>
  <c r="U26" i="23"/>
  <c r="T26" i="23"/>
  <c r="P61" i="23"/>
  <c r="Q87" i="23"/>
  <c r="T102" i="1"/>
  <c r="U102" i="1"/>
  <c r="T104" i="23"/>
  <c r="U104" i="23"/>
  <c r="T108" i="19"/>
  <c r="U108" i="19"/>
  <c r="M114" i="10"/>
  <c r="S114" i="10" s="1"/>
  <c r="S97" i="10"/>
  <c r="U17" i="23"/>
  <c r="R87" i="21"/>
  <c r="U55" i="22"/>
  <c r="R87" i="23"/>
  <c r="E82" i="22"/>
  <c r="U110" i="1"/>
  <c r="U102" i="20"/>
  <c r="T102" i="20"/>
  <c r="U106" i="19"/>
  <c r="T106" i="19"/>
  <c r="T101" i="18"/>
  <c r="U101" i="18"/>
  <c r="U111" i="17"/>
  <c r="T111" i="17"/>
  <c r="T110" i="9"/>
  <c r="U110" i="9"/>
  <c r="U101" i="7"/>
  <c r="T101" i="7"/>
  <c r="U111" i="7"/>
  <c r="T111" i="7"/>
  <c r="U98" i="6"/>
  <c r="T98" i="6"/>
  <c r="E82" i="9"/>
  <c r="T104" i="19"/>
  <c r="U104" i="19"/>
  <c r="U111" i="15"/>
  <c r="T111" i="15"/>
  <c r="T101" i="14"/>
  <c r="U101" i="14"/>
  <c r="U101" i="12"/>
  <c r="T101" i="12"/>
  <c r="U110" i="12"/>
  <c r="T110" i="12"/>
  <c r="U98" i="8"/>
  <c r="T98" i="8"/>
  <c r="U110" i="2"/>
  <c r="T110" i="2"/>
  <c r="T60" i="22"/>
  <c r="T94" i="22"/>
  <c r="T17" i="23"/>
  <c r="T69" i="23"/>
  <c r="T14" i="23"/>
  <c r="U42" i="23"/>
  <c r="T42" i="23"/>
  <c r="E82" i="1"/>
  <c r="T110" i="23"/>
  <c r="T102" i="22"/>
  <c r="T107" i="21"/>
  <c r="U110" i="20"/>
  <c r="T110" i="20"/>
  <c r="T99" i="19"/>
  <c r="T110" i="16"/>
  <c r="U110" i="16"/>
  <c r="U109" i="15"/>
  <c r="T109" i="15"/>
  <c r="U99" i="14"/>
  <c r="T99" i="14"/>
  <c r="E97" i="14"/>
  <c r="U97" i="14" s="1"/>
  <c r="U108" i="12"/>
  <c r="T108" i="12"/>
  <c r="T100" i="11"/>
  <c r="U100" i="11"/>
  <c r="U109" i="7"/>
  <c r="T109" i="7"/>
  <c r="T101" i="6"/>
  <c r="U101" i="6"/>
  <c r="T106" i="5"/>
  <c r="U106" i="5"/>
  <c r="U68" i="22"/>
  <c r="T68" i="22"/>
  <c r="U87" i="22"/>
  <c r="E87" i="22"/>
  <c r="E115" i="22" s="1"/>
  <c r="T87" i="22"/>
  <c r="T93" i="22"/>
  <c r="T13" i="23"/>
  <c r="T24" i="23"/>
  <c r="T95" i="23"/>
  <c r="E82" i="18"/>
  <c r="E82" i="15"/>
  <c r="E82" i="14"/>
  <c r="T105" i="21"/>
  <c r="T111" i="21"/>
  <c r="U108" i="20"/>
  <c r="T108" i="20"/>
  <c r="S97" i="19"/>
  <c r="M114" i="19"/>
  <c r="S114" i="19" s="1"/>
  <c r="T104" i="13"/>
  <c r="U104" i="13"/>
  <c r="U106" i="12"/>
  <c r="T106" i="12"/>
  <c r="U105" i="11"/>
  <c r="T105" i="11"/>
  <c r="U110" i="10"/>
  <c r="T110" i="10"/>
  <c r="U99" i="9"/>
  <c r="T99" i="9"/>
  <c r="U106" i="6"/>
  <c r="T106" i="6"/>
  <c r="U104" i="5"/>
  <c r="T104" i="5"/>
  <c r="U105" i="4"/>
  <c r="T105" i="4"/>
  <c r="P87" i="22"/>
  <c r="P115" i="22" s="1"/>
  <c r="U74" i="23"/>
  <c r="T74" i="23"/>
  <c r="U73" i="23"/>
  <c r="T73" i="23"/>
  <c r="E82" i="16"/>
  <c r="U109" i="22"/>
  <c r="T99" i="21"/>
  <c r="U109" i="21"/>
  <c r="T105" i="20"/>
  <c r="U98" i="19"/>
  <c r="T98" i="19"/>
  <c r="U107" i="18"/>
  <c r="T107" i="18"/>
  <c r="T104" i="14"/>
  <c r="U104" i="14"/>
  <c r="U102" i="13"/>
  <c r="T102" i="13"/>
  <c r="U106" i="8"/>
  <c r="T106" i="8"/>
  <c r="Q87" i="22"/>
  <c r="T55" i="23"/>
  <c r="U87" i="23"/>
  <c r="E87" i="23"/>
  <c r="E115" i="23" s="1"/>
  <c r="T87" i="23"/>
  <c r="T111" i="22"/>
  <c r="T101" i="21"/>
  <c r="U102" i="19"/>
  <c r="T109" i="19"/>
  <c r="T100" i="18"/>
  <c r="U100" i="18"/>
  <c r="T102" i="16"/>
  <c r="U102" i="16"/>
  <c r="U112" i="11"/>
  <c r="T112" i="11"/>
  <c r="T102" i="9"/>
  <c r="U102" i="9"/>
  <c r="M114" i="7"/>
  <c r="S114" i="7" s="1"/>
  <c r="S97" i="7"/>
  <c r="T109" i="6"/>
  <c r="U109" i="6"/>
  <c r="U112" i="5"/>
  <c r="T112" i="5"/>
  <c r="R87" i="22"/>
  <c r="P87" i="23"/>
  <c r="P115" i="23" s="1"/>
  <c r="E82" i="17"/>
  <c r="E82" i="10"/>
  <c r="E82" i="8"/>
  <c r="E82" i="7"/>
  <c r="E82" i="6"/>
  <c r="T105" i="1"/>
  <c r="U107" i="23"/>
  <c r="U104" i="20"/>
  <c r="T104" i="20"/>
  <c r="U110" i="11"/>
  <c r="T110" i="11"/>
  <c r="U102" i="10"/>
  <c r="T102" i="10"/>
  <c r="U107" i="9"/>
  <c r="T107" i="9"/>
  <c r="U103" i="7"/>
  <c r="T103" i="7"/>
  <c r="U100" i="5"/>
  <c r="T100" i="5"/>
  <c r="T100" i="3"/>
  <c r="U100" i="3"/>
  <c r="U55" i="23"/>
  <c r="M114" i="15"/>
  <c r="S114" i="15" s="1"/>
  <c r="S97" i="13"/>
  <c r="R97" i="6"/>
  <c r="T110" i="3"/>
  <c r="T107" i="2"/>
  <c r="T103" i="18"/>
  <c r="U105" i="18"/>
  <c r="U99" i="15"/>
  <c r="T101" i="15"/>
  <c r="T103" i="15"/>
  <c r="U112" i="14"/>
  <c r="T112" i="13"/>
  <c r="U99" i="12"/>
  <c r="U108" i="11"/>
  <c r="S97" i="4"/>
  <c r="U105" i="17"/>
  <c r="T105" i="16"/>
  <c r="U107" i="15"/>
  <c r="T103" i="14"/>
  <c r="T107" i="14"/>
  <c r="U109" i="14"/>
  <c r="U106" i="13"/>
  <c r="T108" i="13"/>
  <c r="T105" i="12"/>
  <c r="T99" i="11"/>
  <c r="T101" i="9"/>
  <c r="T109" i="9"/>
  <c r="T103" i="8"/>
  <c r="T111" i="8"/>
  <c r="T100" i="6"/>
  <c r="T108" i="6"/>
  <c r="T103" i="5"/>
  <c r="T111" i="5"/>
  <c r="U103" i="4"/>
  <c r="U111" i="4"/>
  <c r="T99" i="3"/>
  <c r="U107" i="3"/>
  <c r="U104" i="2"/>
  <c r="U111" i="19"/>
  <c r="T101" i="8"/>
  <c r="U105" i="8"/>
  <c r="T109" i="8"/>
  <c r="T100" i="7"/>
  <c r="T108" i="7"/>
  <c r="H114" i="1"/>
  <c r="H114" i="22"/>
  <c r="D114" i="21"/>
  <c r="H114" i="20"/>
  <c r="L114" i="9"/>
  <c r="R114" i="9" s="1"/>
  <c r="H114" i="17"/>
  <c r="T115" i="1"/>
  <c r="P114" i="22"/>
  <c r="H115" i="22"/>
  <c r="H114" i="21"/>
  <c r="L114" i="21"/>
  <c r="R114" i="21" s="1"/>
  <c r="D115" i="21"/>
  <c r="D114" i="20"/>
  <c r="L114" i="17"/>
  <c r="R114" i="17" s="1"/>
  <c r="L114" i="16"/>
  <c r="R114" i="16" s="1"/>
  <c r="D114" i="15"/>
  <c r="H114" i="14"/>
  <c r="P114" i="10"/>
  <c r="H114" i="6"/>
  <c r="P114" i="2"/>
  <c r="D114" i="19"/>
  <c r="D114" i="17"/>
  <c r="P114" i="15"/>
  <c r="D114" i="11"/>
  <c r="T115" i="5"/>
  <c r="D114" i="3"/>
  <c r="H114" i="2"/>
  <c r="D114" i="1"/>
  <c r="D114" i="23"/>
  <c r="L114" i="23"/>
  <c r="R114" i="23" s="1"/>
  <c r="P114" i="21"/>
  <c r="H114" i="18"/>
  <c r="H115" i="17"/>
  <c r="P114" i="16"/>
  <c r="H114" i="15"/>
  <c r="P114" i="13"/>
  <c r="U115" i="3"/>
  <c r="L114" i="22"/>
  <c r="R114" i="22" s="1"/>
  <c r="P114" i="20"/>
  <c r="H115" i="20"/>
  <c r="H114" i="19"/>
  <c r="D114" i="18"/>
  <c r="D114" i="16"/>
  <c r="U115" i="15"/>
  <c r="H114" i="12"/>
  <c r="T115" i="10"/>
  <c r="L115" i="9"/>
  <c r="R115" i="9" s="1"/>
  <c r="L114" i="5"/>
  <c r="R114" i="5" s="1"/>
  <c r="P114" i="4"/>
  <c r="L114" i="3"/>
  <c r="R114" i="3" s="1"/>
  <c r="D114" i="22"/>
  <c r="U115" i="19"/>
  <c r="P114" i="14"/>
  <c r="D114" i="13"/>
  <c r="U115" i="13"/>
  <c r="L114" i="11"/>
  <c r="R114" i="11" s="1"/>
  <c r="D114" i="7"/>
  <c r="D114" i="5"/>
  <c r="H114" i="23"/>
  <c r="L114" i="18"/>
  <c r="R114" i="18" s="1"/>
  <c r="D114" i="14"/>
  <c r="L114" i="13"/>
  <c r="R114" i="13" s="1"/>
  <c r="P114" i="12"/>
  <c r="P114" i="8"/>
  <c r="H114" i="4"/>
  <c r="T99" i="1"/>
  <c r="T107" i="1"/>
  <c r="U112" i="23"/>
  <c r="T99" i="22"/>
  <c r="U101" i="22"/>
  <c r="U105" i="22"/>
  <c r="T107" i="22"/>
  <c r="E97" i="20"/>
  <c r="T99" i="20"/>
  <c r="E97" i="19"/>
  <c r="U112" i="19"/>
  <c r="E114" i="14"/>
  <c r="T97" i="14"/>
  <c r="M114" i="14"/>
  <c r="S114" i="14" s="1"/>
  <c r="S97" i="14"/>
  <c r="U105" i="14"/>
  <c r="T105" i="14"/>
  <c r="U115" i="14"/>
  <c r="T103" i="12"/>
  <c r="U103" i="12"/>
  <c r="L114" i="1"/>
  <c r="R114" i="1" s="1"/>
  <c r="M114" i="23"/>
  <c r="S114" i="23" s="1"/>
  <c r="L114" i="15"/>
  <c r="R114" i="15" s="1"/>
  <c r="R97" i="15"/>
  <c r="U98" i="12"/>
  <c r="E97" i="12"/>
  <c r="T98" i="12"/>
  <c r="U112" i="6"/>
  <c r="T112" i="6"/>
  <c r="U110" i="5"/>
  <c r="T110" i="5"/>
  <c r="E97" i="1"/>
  <c r="T98" i="1"/>
  <c r="T106" i="1"/>
  <c r="R97" i="23"/>
  <c r="T103" i="23"/>
  <c r="T111" i="23"/>
  <c r="U102" i="21"/>
  <c r="T104" i="21"/>
  <c r="U106" i="21"/>
  <c r="U99" i="20"/>
  <c r="T101" i="20"/>
  <c r="U109" i="18"/>
  <c r="U106" i="17"/>
  <c r="U110" i="17"/>
  <c r="U103" i="16"/>
  <c r="U107" i="16"/>
  <c r="U108" i="15"/>
  <c r="U112" i="15"/>
  <c r="U102" i="6"/>
  <c r="T102" i="6"/>
  <c r="E97" i="6"/>
  <c r="U104" i="6"/>
  <c r="T104" i="6"/>
  <c r="T103" i="1"/>
  <c r="T111" i="1"/>
  <c r="T100" i="23"/>
  <c r="T108" i="23"/>
  <c r="T98" i="22"/>
  <c r="T106" i="22"/>
  <c r="U103" i="20"/>
  <c r="L114" i="20"/>
  <c r="R114" i="20" s="1"/>
  <c r="U109" i="2"/>
  <c r="T109" i="2"/>
  <c r="T100" i="1"/>
  <c r="T108" i="1"/>
  <c r="T97" i="23"/>
  <c r="T105" i="23"/>
  <c r="U110" i="21"/>
  <c r="T112" i="21"/>
  <c r="U107" i="20"/>
  <c r="U111" i="20"/>
  <c r="U100" i="19"/>
  <c r="E97" i="18"/>
  <c r="S97" i="18"/>
  <c r="M114" i="18"/>
  <c r="S114" i="18" s="1"/>
  <c r="T102" i="18"/>
  <c r="T99" i="17"/>
  <c r="U111" i="16"/>
  <c r="U115" i="12"/>
  <c r="T115" i="12"/>
  <c r="L114" i="8"/>
  <c r="R114" i="8" s="1"/>
  <c r="R97" i="8"/>
  <c r="U112" i="3"/>
  <c r="T112" i="3"/>
  <c r="E97" i="22"/>
  <c r="T98" i="21"/>
  <c r="E97" i="21"/>
  <c r="T98" i="17"/>
  <c r="E97" i="17"/>
  <c r="T99" i="16"/>
  <c r="E97" i="16"/>
  <c r="T100" i="15"/>
  <c r="E97" i="15"/>
  <c r="T98" i="13"/>
  <c r="E97" i="13"/>
  <c r="U98" i="13"/>
  <c r="U110" i="13"/>
  <c r="T110" i="13"/>
  <c r="R97" i="10"/>
  <c r="L114" i="10"/>
  <c r="R114" i="10" s="1"/>
  <c r="S97" i="22"/>
  <c r="T103" i="21"/>
  <c r="U115" i="21"/>
  <c r="T100" i="20"/>
  <c r="R97" i="19"/>
  <c r="L114" i="19"/>
  <c r="R114" i="19" s="1"/>
  <c r="T110" i="18"/>
  <c r="T107" i="17"/>
  <c r="T115" i="11"/>
  <c r="U115" i="11"/>
  <c r="R97" i="22"/>
  <c r="S97" i="21"/>
  <c r="U110" i="6"/>
  <c r="T110" i="6"/>
  <c r="U104" i="3"/>
  <c r="T104" i="3"/>
  <c r="U101" i="2"/>
  <c r="T101" i="2"/>
  <c r="R97" i="12"/>
  <c r="L114" i="12"/>
  <c r="R114" i="12" s="1"/>
  <c r="U100" i="10"/>
  <c r="T100" i="10"/>
  <c r="U108" i="10"/>
  <c r="T108" i="10"/>
  <c r="M114" i="6"/>
  <c r="S114" i="6" s="1"/>
  <c r="S97" i="6"/>
  <c r="U104" i="4"/>
  <c r="T104" i="4"/>
  <c r="U112" i="4"/>
  <c r="T112" i="4"/>
  <c r="U101" i="11"/>
  <c r="E97" i="11"/>
  <c r="T101" i="11"/>
  <c r="U98" i="10"/>
  <c r="T98" i="10"/>
  <c r="E97" i="10"/>
  <c r="U106" i="10"/>
  <c r="T106" i="10"/>
  <c r="U102" i="8"/>
  <c r="T102" i="8"/>
  <c r="U110" i="8"/>
  <c r="T110" i="8"/>
  <c r="U101" i="5"/>
  <c r="T101" i="5"/>
  <c r="S97" i="12"/>
  <c r="T112" i="12"/>
  <c r="U100" i="8"/>
  <c r="T100" i="8"/>
  <c r="U108" i="8"/>
  <c r="T108" i="8"/>
  <c r="U99" i="5"/>
  <c r="T99" i="5"/>
  <c r="U109" i="5"/>
  <c r="T109" i="5"/>
  <c r="U99" i="4"/>
  <c r="T99" i="4"/>
  <c r="U107" i="4"/>
  <c r="T107" i="4"/>
  <c r="T104" i="22"/>
  <c r="T112" i="22"/>
  <c r="T98" i="20"/>
  <c r="T106" i="20"/>
  <c r="T103" i="19"/>
  <c r="T115" i="18"/>
  <c r="T103" i="11"/>
  <c r="U109" i="11"/>
  <c r="T109" i="11"/>
  <c r="U105" i="9"/>
  <c r="T105" i="9"/>
  <c r="L114" i="7"/>
  <c r="R114" i="7" s="1"/>
  <c r="R97" i="7"/>
  <c r="U99" i="7"/>
  <c r="T99" i="7"/>
  <c r="U105" i="7"/>
  <c r="T105" i="7"/>
  <c r="U107" i="7"/>
  <c r="T107" i="7"/>
  <c r="T105" i="6"/>
  <c r="U107" i="5"/>
  <c r="T107" i="5"/>
  <c r="U109" i="3"/>
  <c r="T109" i="3"/>
  <c r="U106" i="2"/>
  <c r="T106" i="2"/>
  <c r="T109" i="13"/>
  <c r="E97" i="9"/>
  <c r="S97" i="9"/>
  <c r="M114" i="9"/>
  <c r="S114" i="9" s="1"/>
  <c r="U103" i="9"/>
  <c r="T103" i="9"/>
  <c r="U111" i="9"/>
  <c r="T111" i="9"/>
  <c r="E97" i="7"/>
  <c r="U101" i="3"/>
  <c r="E97" i="3"/>
  <c r="T101" i="3"/>
  <c r="U98" i="2"/>
  <c r="T98" i="2"/>
  <c r="E97" i="2"/>
  <c r="E97" i="8"/>
  <c r="T112" i="2"/>
  <c r="L114" i="2"/>
  <c r="R114" i="2" s="1"/>
  <c r="M114" i="2"/>
  <c r="S114" i="2" s="1"/>
  <c r="M114" i="11"/>
  <c r="S114" i="11" s="1"/>
  <c r="L114" i="4"/>
  <c r="R114" i="4" s="1"/>
  <c r="M114" i="3"/>
  <c r="S114" i="3" s="1"/>
  <c r="T115" i="9"/>
  <c r="T102" i="7"/>
  <c r="T110" i="7"/>
  <c r="E97" i="4"/>
  <c r="T98" i="4"/>
  <c r="T106" i="4"/>
  <c r="T103" i="3"/>
  <c r="T111" i="3"/>
  <c r="T100" i="2"/>
  <c r="T108" i="2"/>
  <c r="T115" i="2"/>
  <c r="E97" i="5"/>
  <c r="T61" i="23" l="1"/>
  <c r="T61" i="20"/>
  <c r="U26" i="12"/>
  <c r="U26" i="20"/>
  <c r="T26" i="20"/>
  <c r="Q115" i="7"/>
  <c r="Q114" i="7"/>
  <c r="U115" i="7"/>
  <c r="T115" i="7"/>
  <c r="Q115" i="1"/>
  <c r="Q114" i="1"/>
  <c r="U115" i="22"/>
  <c r="T115" i="22"/>
  <c r="Q114" i="16"/>
  <c r="Q115" i="16"/>
  <c r="Q115" i="14"/>
  <c r="Q114" i="14"/>
  <c r="Q115" i="5"/>
  <c r="Q114" i="5"/>
  <c r="Q114" i="4"/>
  <c r="Q115" i="4"/>
  <c r="U115" i="8"/>
  <c r="T115" i="8"/>
  <c r="T115" i="6"/>
  <c r="U115" i="6"/>
  <c r="T61" i="2"/>
  <c r="U61" i="2"/>
  <c r="Q114" i="17"/>
  <c r="Q115" i="17"/>
  <c r="Q114" i="13"/>
  <c r="Q115" i="13"/>
  <c r="Q115" i="10"/>
  <c r="Q114" i="10"/>
  <c r="U35" i="11"/>
  <c r="T35" i="11"/>
  <c r="P115" i="1"/>
  <c r="P114" i="1"/>
  <c r="P115" i="18"/>
  <c r="P114" i="18"/>
  <c r="Q115" i="19"/>
  <c r="Q114" i="19"/>
  <c r="P114" i="19"/>
  <c r="P115" i="19"/>
  <c r="Q114" i="12"/>
  <c r="Q115" i="12"/>
  <c r="Q114" i="9"/>
  <c r="Q115" i="9"/>
  <c r="P115" i="6"/>
  <c r="P114" i="6"/>
  <c r="U26" i="4"/>
  <c r="T26" i="4"/>
  <c r="P115" i="3"/>
  <c r="P114" i="3"/>
  <c r="U35" i="4"/>
  <c r="T35" i="4"/>
  <c r="T115" i="23"/>
  <c r="U115" i="23"/>
  <c r="Q115" i="18"/>
  <c r="Q114" i="18"/>
  <c r="Q114" i="6"/>
  <c r="Q115" i="6"/>
  <c r="P114" i="9"/>
  <c r="P115" i="9"/>
  <c r="U32" i="6"/>
  <c r="T32" i="6"/>
  <c r="Q115" i="23"/>
  <c r="Q114" i="23"/>
  <c r="U115" i="20"/>
  <c r="T115" i="20"/>
  <c r="U115" i="17"/>
  <c r="T115" i="17"/>
  <c r="T32" i="16"/>
  <c r="U32" i="16"/>
  <c r="T32" i="5"/>
  <c r="U32" i="5"/>
  <c r="P115" i="5"/>
  <c r="P114" i="5"/>
  <c r="T32" i="20"/>
  <c r="U32" i="20"/>
  <c r="Q114" i="11"/>
  <c r="Q115" i="11"/>
  <c r="P114" i="11"/>
  <c r="P115" i="11"/>
  <c r="U32" i="11"/>
  <c r="T32" i="11"/>
  <c r="Q114" i="22"/>
  <c r="Q115" i="22"/>
  <c r="P114" i="23"/>
  <c r="T115" i="16"/>
  <c r="Q115" i="21"/>
  <c r="Q114" i="21"/>
  <c r="E114" i="23"/>
  <c r="P115" i="17"/>
  <c r="P114" i="17"/>
  <c r="U35" i="16"/>
  <c r="T35" i="16"/>
  <c r="U115" i="4"/>
  <c r="T115" i="4"/>
  <c r="Q114" i="2"/>
  <c r="Q115" i="2"/>
  <c r="E114" i="3"/>
  <c r="U97" i="3"/>
  <c r="T97" i="3"/>
  <c r="U97" i="16"/>
  <c r="T97" i="16"/>
  <c r="E114" i="16"/>
  <c r="U97" i="8"/>
  <c r="T97" i="8"/>
  <c r="E114" i="8"/>
  <c r="E114" i="5"/>
  <c r="T97" i="5"/>
  <c r="U97" i="5"/>
  <c r="E114" i="4"/>
  <c r="U97" i="4"/>
  <c r="T97" i="4"/>
  <c r="U97" i="9"/>
  <c r="T97" i="9"/>
  <c r="E114" i="9"/>
  <c r="E114" i="6"/>
  <c r="U97" i="6"/>
  <c r="T97" i="6"/>
  <c r="U97" i="7"/>
  <c r="T97" i="7"/>
  <c r="E114" i="7"/>
  <c r="U97" i="17"/>
  <c r="T97" i="17"/>
  <c r="E114" i="17"/>
  <c r="U114" i="14"/>
  <c r="T114" i="14"/>
  <c r="T97" i="10"/>
  <c r="E114" i="10"/>
  <c r="U97" i="10"/>
  <c r="T97" i="18"/>
  <c r="E114" i="18"/>
  <c r="U97" i="18"/>
  <c r="E114" i="12"/>
  <c r="U97" i="12"/>
  <c r="T97" i="12"/>
  <c r="T97" i="2"/>
  <c r="E114" i="2"/>
  <c r="U97" i="2"/>
  <c r="U97" i="13"/>
  <c r="E114" i="13"/>
  <c r="T97" i="13"/>
  <c r="E114" i="21"/>
  <c r="U97" i="21"/>
  <c r="T97" i="21"/>
  <c r="U97" i="19"/>
  <c r="E114" i="19"/>
  <c r="T97" i="19"/>
  <c r="U97" i="15"/>
  <c r="T97" i="15"/>
  <c r="E114" i="15"/>
  <c r="E114" i="22"/>
  <c r="T97" i="22"/>
  <c r="U97" i="22"/>
  <c r="T97" i="20"/>
  <c r="U97" i="20"/>
  <c r="E114" i="20"/>
  <c r="U97" i="1"/>
  <c r="T97" i="1"/>
  <c r="E114" i="1"/>
  <c r="E114" i="11"/>
  <c r="U97" i="11"/>
  <c r="T97" i="11"/>
  <c r="U114" i="23" l="1"/>
  <c r="T114" i="23"/>
  <c r="U114" i="22"/>
  <c r="T114" i="22"/>
  <c r="U114" i="2"/>
  <c r="T114" i="2"/>
  <c r="T114" i="7"/>
  <c r="U114" i="7"/>
  <c r="U114" i="11"/>
  <c r="T114" i="11"/>
  <c r="T114" i="10"/>
  <c r="U114" i="10"/>
  <c r="U114" i="1"/>
  <c r="T114" i="1"/>
  <c r="T114" i="15"/>
  <c r="U114" i="15"/>
  <c r="U114" i="12"/>
  <c r="T114" i="12"/>
  <c r="U114" i="16"/>
  <c r="T114" i="16"/>
  <c r="U114" i="21"/>
  <c r="T114" i="21"/>
  <c r="U114" i="4"/>
  <c r="T114" i="4"/>
  <c r="U114" i="5"/>
  <c r="T114" i="5"/>
  <c r="U114" i="20"/>
  <c r="T114" i="20"/>
  <c r="U114" i="13"/>
  <c r="T114" i="13"/>
  <c r="U114" i="17"/>
  <c r="T114" i="17"/>
  <c r="U114" i="6"/>
  <c r="T114" i="6"/>
  <c r="U114" i="18"/>
  <c r="T114" i="18"/>
  <c r="U114" i="9"/>
  <c r="T114" i="9"/>
  <c r="T114" i="19"/>
  <c r="U114" i="19"/>
  <c r="U114" i="8"/>
  <c r="T114" i="8"/>
  <c r="U114" i="3"/>
  <c r="T114" i="3"/>
</calcChain>
</file>

<file path=xl/sharedStrings.xml><?xml version="1.0" encoding="utf-8"?>
<sst xmlns="http://schemas.openxmlformats.org/spreadsheetml/2006/main" count="8437" uniqueCount="150">
  <si>
    <t/>
  </si>
  <si>
    <t/>
  </si>
  <si>
    <t>4th Quarter Ended 30 June 2026</t>
  </si>
  <si>
    <t>CONDITIONAL GRANTS TRANSFERRED FROM NATIONAL DEPARTMENTS AND ACTUAL PAYMENTS MADE BY MUNICIPALITIES: PRELIMINARY RESULTS</t>
  </si>
  <si>
    <t>AGGREGRATED INFORMATION FOR NORTH WEST</t>
  </si>
  <si>
    <t>Year to date</t>
  </si>
  <si>
    <t>First Quarter</t>
  </si>
  <si>
    <t>Second Quarter</t>
  </si>
  <si>
    <t>Third Quarter</t>
  </si>
  <si>
    <t>Fourth Quarter</t>
  </si>
  <si>
    <t>YTD Expenditure</t>
  </si>
  <si>
    <t>% Changes from 3rd to 4th Q</t>
  </si>
  <si>
    <t>% Changes for the 4th Q</t>
  </si>
  <si>
    <t>Approved Roll Over</t>
  </si>
  <si>
    <t>R thousands</t>
  </si>
  <si>
    <t>Division of revenue Act No. 24 of 2024</t>
  </si>
  <si>
    <t>Adjustment (Mid year)</t>
  </si>
  <si>
    <t>Other Adjustments</t>
  </si>
  <si>
    <t>Total Available 2025/26</t>
  </si>
  <si>
    <t>Approved payment schedule</t>
  </si>
  <si>
    <t>Transferred to municipalities for direct grants</t>
  </si>
  <si>
    <t>Actual expenditure National Department by 30 September 2025</t>
  </si>
  <si>
    <t>Actual expenditure by municipalities by 30 September 2025</t>
  </si>
  <si>
    <t>Actual expenditure National Department by 31 December 2025</t>
  </si>
  <si>
    <t>Actual expenditure by municipalities by 31 December 2025</t>
  </si>
  <si>
    <t>Actual expenditure National Department by 31 March 2026</t>
  </si>
  <si>
    <t>Actual expenditure by municipalities by 31 March 2026</t>
  </si>
  <si>
    <t>Actual expenditure National Department by 30 June 2026</t>
  </si>
  <si>
    <t>Actual expenditure by municipalities by 30 June 2026</t>
  </si>
  <si>
    <t>Actual expenditure National Department</t>
  </si>
  <si>
    <t>Actual expenditure by municipalities</t>
  </si>
  <si>
    <t>Exp as % of Allocation National Department</t>
  </si>
  <si>
    <t>Exp as % of Allocation by municipalities</t>
  </si>
  <si>
    <t>YTD expenditure by municipalities</t>
  </si>
  <si>
    <t>National Treasury (Vote 8)</t>
  </si>
  <si>
    <t>Programme and Project Preperation Support Grant</t>
  </si>
  <si>
    <t/>
  </si>
  <si>
    <t>Local Government Financial Management Grant</t>
  </si>
  <si>
    <t>Infrastructure Skills Development Grant</t>
  </si>
  <si>
    <t>Integrated City Development Grant</t>
  </si>
  <si>
    <t>Urban Development Financing Grant (Schedule 4B)</t>
  </si>
  <si>
    <t>Neighbourhood Development Partnership (Schedule 5B)</t>
  </si>
  <si>
    <t>Neighbourhood Development Partnership (Schedule 6B)</t>
  </si>
  <si>
    <t>Smart Meter Grant (Schedule 6B)</t>
  </si>
  <si>
    <t>Sub-Total Vote</t>
  </si>
  <si>
    <t>Cooperative Governance (Vote 3)</t>
  </si>
  <si>
    <t>Integrated Urban Development Grant</t>
  </si>
  <si>
    <t>Municipal Systems Improvement Grant (Schedule 5B)</t>
  </si>
  <si>
    <t>Municipal Systems Improvement Grant (Schedule 6B)</t>
  </si>
  <si>
    <t>Municipal Disaster Grant</t>
  </si>
  <si>
    <t>Municipal Disaster Recovery Grant</t>
  </si>
  <si>
    <t>Municipal Demarcation Transition Grant (Schedule 5B)</t>
  </si>
  <si>
    <t>Municipal Demarcation Transition Grant (Schedule 6B)</t>
  </si>
  <si>
    <t>Transport (Vote 40)</t>
  </si>
  <si>
    <t>Public Transport Infrastructure and Systems Grant</t>
  </si>
  <si>
    <t>Public Transport Network Operations Grant</t>
  </si>
  <si>
    <t>Public Transport Network Grant</t>
  </si>
  <si>
    <t>Rural Road Assets Management Systems Grant</t>
  </si>
  <si>
    <t>Public Works and Infrastructure (Vote 13)</t>
  </si>
  <si>
    <t>Expanded Public Works Programme Integrated Grant (Municipality)</t>
  </si>
  <si>
    <t>Mineral Resources and Energy (Vote 34)</t>
  </si>
  <si>
    <t>Integrated National Electrification Programme (Municipal) Grant</t>
  </si>
  <si>
    <t>Integrated National Electrification Programme (Allocation in-kind) Grant</t>
  </si>
  <si>
    <t>Backlogs in the Electrification of Clinics and Schools (Allocation in-kind)</t>
  </si>
  <si>
    <t>Energy Efficiency and Demand Side Management (Municipal) Grant</t>
  </si>
  <si>
    <t>Energy Efficiency and Demand Side Management (Eskom) Grant</t>
  </si>
  <si>
    <t>Water and Sanitation (Vote 41)</t>
  </si>
  <si>
    <t>Backlogs in Water and Sanitation at Clinics and Schools Grant</t>
  </si>
  <si>
    <t>Regional Bulk Infrastructure Grant (Schedule 5B)</t>
  </si>
  <si>
    <t>Regional Bulk Infrastructure Grant (Schedule 6B)</t>
  </si>
  <si>
    <t>Water Services Operating and Transfer Subsidy Grant (Schedule 5B)</t>
  </si>
  <si>
    <t>Water Services Operating and Transfer Subsidy Grant (Schedule 6B)</t>
  </si>
  <si>
    <t>Municipal Drought Relief Grant</t>
  </si>
  <si>
    <t>Municipal Water Infrastructure Grant (Schedule 5B)</t>
  </si>
  <si>
    <t>Municipal Water Infrastructure Grant (Schedule 6B)</t>
  </si>
  <si>
    <t>Bucket Eradication Programme Grant</t>
  </si>
  <si>
    <t>Water Services Infrastructure Grant (Schedule 5B)</t>
  </si>
  <si>
    <t>Water Services Infrastructure Grant (Schedule 6B)</t>
  </si>
  <si>
    <t>Sport and Recreation South Africa (Vote 19)</t>
  </si>
  <si>
    <t>2013 Africa Cup of Nations Host City Operating Grant</t>
  </si>
  <si>
    <t>2014 African Nations Championship Host City Operating Grant</t>
  </si>
  <si>
    <t>2010 World Cup Host City Operating Grant</t>
  </si>
  <si>
    <t>2010 FIFA World Cup Stadiums Development Grant</t>
  </si>
  <si>
    <t>Human Settlements (Vote 33)</t>
  </si>
  <si>
    <t>Rural Households Infrastructure Grant (Schedule 5B)</t>
  </si>
  <si>
    <t>Rural Households Infrastructure Grant (Schedule 6B)</t>
  </si>
  <si>
    <t>Municipal Human Settlements Capacity Grant</t>
  </si>
  <si>
    <t>Municipal Emergency Housing Grant</t>
  </si>
  <si>
    <t>Informal Settlements Upgrading Partnership Grant (Schedule 5B)</t>
  </si>
  <si>
    <t>Sub-Total</t>
  </si>
  <si>
    <t>Municipal Infrastructure Grant</t>
  </si>
  <si>
    <t>Municipal Infrastructure Grant (Schedule 6B)</t>
  </si>
  <si>
    <t>Total</t>
  </si>
  <si>
    <t xml:space="preserve"> </t>
  </si>
  <si>
    <t>Transfers by Provincial Departments to Municipalities( Agency services)</t>
  </si>
  <si>
    <t>Main Budget</t>
  </si>
  <si>
    <t>Adjustment Budget</t>
  </si>
  <si>
    <t>Transferred from Provincial Departments to Municipalities</t>
  </si>
  <si>
    <t>Actual expenditure Provincial Department by 30 September 2025</t>
  </si>
  <si>
    <t>Actual expenditure Provincial Department by 31 December 2025</t>
  </si>
  <si>
    <t>Actual expenditure Provincial Department by 31 March 2026</t>
  </si>
  <si>
    <t>Actual expenditure Provincial Department by 30 June 2026</t>
  </si>
  <si>
    <t>Actual expenditure Provincial Department</t>
  </si>
  <si>
    <t>Exp as % of Allocation Provincial Department</t>
  </si>
  <si>
    <t>Summary by Provincial Departments</t>
  </si>
  <si>
    <t>Education</t>
  </si>
  <si>
    <t>Health</t>
  </si>
  <si>
    <t>Social Development</t>
  </si>
  <si>
    <t>Public Works, Roads and Transport</t>
  </si>
  <si>
    <t>Agriculture</t>
  </si>
  <si>
    <t>Sport, Arts and Culture</t>
  </si>
  <si>
    <t>Housing and Local Government</t>
  </si>
  <si>
    <t>Office of the Premier</t>
  </si>
  <si>
    <t>Other Departments</t>
  </si>
  <si>
    <t>NORTH WEST: MORETELE (NW371)</t>
  </si>
  <si>
    <t>NORTH WEST: MADIBENG (NW372)</t>
  </si>
  <si>
    <t>NORTH WEST: RUSTENBURG (NW373)</t>
  </si>
  <si>
    <t>NORTH WEST: KGETLENGRIVIER (NW374)</t>
  </si>
  <si>
    <t>NORTH WEST: MOSES KOTANE (NW375)</t>
  </si>
  <si>
    <t>NORTH WEST: BOJANALA PLATINUM (DC37)</t>
  </si>
  <si>
    <t>NORTH WEST: RATLOU (NW381)</t>
  </si>
  <si>
    <t>NORTH WEST: TSWAING (NW382)</t>
  </si>
  <si>
    <t>NORTH WEST: MAFIKENG (NW383)</t>
  </si>
  <si>
    <t>NORTH WEST: DITSOBOTLA (NW384)</t>
  </si>
  <si>
    <t>NORTH WEST: RAMOTSHERE MOILOA (NW385)</t>
  </si>
  <si>
    <t>NORTH WEST: NGAKA MODIRI MOLEMA (DC38)</t>
  </si>
  <si>
    <t>NORTH WEST: NALEDI (NW) (NW392)</t>
  </si>
  <si>
    <t>NORTH WEST: MAMUSA (NW393)</t>
  </si>
  <si>
    <t>NORTH WEST: GREATER TAUNG (NW394)</t>
  </si>
  <si>
    <t>NORTH WEST: LEKWA-TEEMANE (NW396)</t>
  </si>
  <si>
    <t>NORTH WEST: KAGISANO-MOLOPO (NW397)</t>
  </si>
  <si>
    <t>NORTH WEST: DR RUTH SEGOMOTSI MOMPATI (DC39)</t>
  </si>
  <si>
    <t>NORTH WEST: CITY OF MATLOSANA (NW403)</t>
  </si>
  <si>
    <t>NORTH WEST: MAQUASSI HILLS (NW404)</t>
  </si>
  <si>
    <t>NORTH WEST: J B MARKS (NW405)</t>
  </si>
  <si>
    <t>NORTH WEST: DR KENNETH KAUNDA (DC40)</t>
  </si>
  <si>
    <t>Summary by Category of Municipality</t>
  </si>
  <si>
    <t>Category classification</t>
  </si>
  <si>
    <t>Category A</t>
  </si>
  <si>
    <t>Category B</t>
  </si>
  <si>
    <t>Category C</t>
  </si>
  <si>
    <t>Unallocated</t>
  </si>
  <si>
    <t>District Municipality : Names of Conditional Grants received from the District municipality</t>
  </si>
  <si>
    <r>
      <t>Total of Provincial transfers to Municipalities (Part B)</t>
    </r>
    <r>
      <rPr>
        <b/>
        <vertAlign val="superscript"/>
        <sz val="8"/>
        <rFont val="Arial"/>
        <family val="2"/>
      </rPr>
      <t>5</t>
    </r>
  </si>
  <si>
    <t>Unallocated funds e.g DBSA, ESKOM, and Neighbourhood Development Grant.</t>
  </si>
  <si>
    <t>Spending of these grants is done at National department level and therefore no reporting is required from municipalities.</t>
  </si>
  <si>
    <t>Sources: DoRA Monthly reports by the national transferring officer and Municipal sign-offs and electronic verification.</t>
  </si>
  <si>
    <t>All the figures are unaudited.</t>
  </si>
  <si>
    <t>In future provincial Treasuries will be required to provide the National Treasury with a payment schedule</t>
  </si>
  <si>
    <t xml:space="preserve"> in the same format as the provincial payment schedule that correspond with the amount in Budget Statement 1 and 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</si>
</sst>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7" formatCode="_(* #,##0_);_(* \(#,##0\);_(* &quot;- &quot;?_);_(@_)"/>
    <numFmt numFmtId="168" formatCode="#\ ###\ ###,"/>
    <numFmt numFmtId="169" formatCode="_(* #,##0_);_(* \(#,##0\);_(* &quot;-&quot;?_);_(@_)"/>
    <numFmt numFmtId="170" formatCode="_(* #,##0_);_(* \(#,##0\);_(* &quot;&quot;\-\ &quot;&quot;?_);_(@_)"/>
    <numFmt numFmtId="171" formatCode="0.0\%;\(0.0\%\);_(* &quot;-&quot;_)"/>
    <numFmt numFmtId="172" formatCode="_(* #,##0,_);_(* \(#,##0,\);_(* &quot;- &quot;?_);_(@_)"/>
  </numFmts>
  <fonts count="12" x14ac:knownFonts="1">
    <font>
      <sz val="10"/>
      <color rgb="FF000000"/>
      <name val="ARIAL"/>
    </font>
    <font>
      <sz val="10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sz val="10"/>
      <name val="Arial Narrow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0">
    <xf numFmtId="0" fontId="0" fillId="0" borderId="0" xfId="0"/>
    <xf numFmtId="167" fontId="2" fillId="0" borderId="1" xfId="0" applyNumberFormat="1" applyFont="1" applyBorder="1" applyAlignment="1">
      <alignment horizontal="left" vertical="top" wrapText="1"/>
    </xf>
    <xf numFmtId="168" fontId="2" fillId="0" borderId="1" xfId="0" applyNumberFormat="1" applyFont="1" applyBorder="1" applyAlignment="1">
      <alignment horizontal="center" vertical="top" wrapText="1"/>
    </xf>
    <xf numFmtId="168" fontId="2" fillId="0" borderId="2" xfId="0" applyNumberFormat="1" applyFont="1" applyBorder="1" applyAlignment="1">
      <alignment horizontal="center" vertical="top" wrapText="1"/>
    </xf>
    <xf numFmtId="168" fontId="2" fillId="0" borderId="3" xfId="0" applyNumberFormat="1" applyFont="1" applyBorder="1" applyAlignment="1">
      <alignment horizontal="center" vertical="top" wrapText="1"/>
    </xf>
    <xf numFmtId="168" fontId="2" fillId="0" borderId="0" xfId="0" applyNumberFormat="1" applyFont="1" applyAlignment="1">
      <alignment horizontal="center" vertical="top" wrapText="1"/>
    </xf>
    <xf numFmtId="169" fontId="3" fillId="0" borderId="4" xfId="0" applyNumberFormat="1" applyFont="1" applyBorder="1"/>
    <xf numFmtId="168" fontId="2" fillId="0" borderId="4" xfId="0" applyNumberFormat="1" applyFont="1" applyBorder="1" applyAlignment="1">
      <alignment horizontal="center" vertical="top" wrapText="1"/>
    </xf>
    <xf numFmtId="0" fontId="2" fillId="0" borderId="5" xfId="0" applyFont="1" applyBorder="1" applyAlignment="1">
      <alignment horizontal="left"/>
    </xf>
    <xf numFmtId="168" fontId="2" fillId="0" borderId="5" xfId="0" applyNumberFormat="1" applyFont="1" applyBorder="1" applyAlignment="1">
      <alignment horizontal="right"/>
    </xf>
    <xf numFmtId="168" fontId="2" fillId="0" borderId="6" xfId="0" applyNumberFormat="1" applyFont="1" applyBorder="1" applyAlignment="1">
      <alignment horizontal="right"/>
    </xf>
    <xf numFmtId="168" fontId="2" fillId="0" borderId="3" xfId="0" applyNumberFormat="1" applyFont="1" applyBorder="1" applyAlignment="1">
      <alignment horizontal="right"/>
    </xf>
    <xf numFmtId="168" fontId="2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168" fontId="2" fillId="0" borderId="7" xfId="0" applyNumberFormat="1" applyFont="1" applyBorder="1" applyAlignment="1">
      <alignment horizontal="right"/>
    </xf>
    <xf numFmtId="168" fontId="2" fillId="0" borderId="8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indent="1"/>
    </xf>
    <xf numFmtId="168" fontId="2" fillId="0" borderId="4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Continuous" vertical="justify"/>
    </xf>
    <xf numFmtId="10" fontId="2" fillId="0" borderId="2" xfId="1" applyNumberFormat="1" applyFont="1" applyFill="1" applyBorder="1" applyAlignment="1" applyProtection="1">
      <alignment horizontal="right"/>
    </xf>
    <xf numFmtId="10" fontId="2" fillId="0" borderId="1" xfId="1" applyNumberFormat="1" applyFont="1" applyFill="1" applyBorder="1" applyAlignment="1" applyProtection="1">
      <alignment horizontal="right"/>
    </xf>
    <xf numFmtId="0" fontId="2" fillId="2" borderId="4" xfId="0" applyFont="1" applyFill="1" applyBorder="1" applyAlignment="1" applyProtection="1">
      <alignment horizontal="left" indent="1"/>
      <protection locked="0"/>
    </xf>
    <xf numFmtId="10" fontId="2" fillId="0" borderId="3" xfId="1" applyNumberFormat="1" applyFont="1" applyFill="1" applyBorder="1" applyAlignment="1" applyProtection="1">
      <alignment horizontal="right"/>
    </xf>
    <xf numFmtId="10" fontId="2" fillId="0" borderId="4" xfId="1" applyNumberFormat="1" applyFont="1" applyFill="1" applyBorder="1" applyAlignment="1" applyProtection="1">
      <alignment horizontal="right"/>
    </xf>
    <xf numFmtId="168" fontId="3" fillId="0" borderId="3" xfId="0" applyNumberFormat="1" applyFont="1" applyBorder="1" applyAlignment="1" applyProtection="1">
      <alignment horizontal="right"/>
      <protection locked="0"/>
    </xf>
    <xf numFmtId="168" fontId="3" fillId="0" borderId="0" xfId="0" applyNumberFormat="1" applyFont="1" applyAlignment="1" applyProtection="1">
      <alignment horizontal="right"/>
      <protection locked="0"/>
    </xf>
    <xf numFmtId="0" fontId="2" fillId="0" borderId="1" xfId="0" applyFont="1" applyBorder="1"/>
    <xf numFmtId="168" fontId="2" fillId="0" borderId="3" xfId="0" applyNumberFormat="1" applyFont="1" applyBorder="1"/>
    <xf numFmtId="168" fontId="2" fillId="0" borderId="0" xfId="0" applyNumberFormat="1" applyFont="1"/>
    <xf numFmtId="10" fontId="2" fillId="0" borderId="9" xfId="1" applyNumberFormat="1" applyFont="1" applyFill="1" applyBorder="1" applyAlignment="1" applyProtection="1">
      <alignment horizontal="right"/>
    </xf>
    <xf numFmtId="10" fontId="2" fillId="0" borderId="10" xfId="1" applyNumberFormat="1" applyFont="1" applyFill="1" applyBorder="1" applyAlignment="1" applyProtection="1">
      <alignment horizontal="right"/>
    </xf>
    <xf numFmtId="0" fontId="2" fillId="0" borderId="10" xfId="0" applyFont="1" applyBorder="1"/>
    <xf numFmtId="0" fontId="2" fillId="0" borderId="11" xfId="0" applyFont="1" applyBorder="1"/>
    <xf numFmtId="168" fontId="2" fillId="0" borderId="11" xfId="0" applyNumberFormat="1" applyFont="1" applyBorder="1"/>
    <xf numFmtId="10" fontId="2" fillId="0" borderId="11" xfId="1" applyNumberFormat="1" applyFont="1" applyFill="1" applyBorder="1" applyAlignment="1" applyProtection="1">
      <alignment horizontal="right"/>
    </xf>
    <xf numFmtId="0" fontId="3" fillId="0" borderId="0" xfId="0" applyFont="1"/>
    <xf numFmtId="167" fontId="5" fillId="0" borderId="0" xfId="0" applyNumberFormat="1" applyFont="1"/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9" fillId="0" borderId="12" xfId="0" applyFont="1" applyBorder="1" applyAlignment="1">
      <alignment wrapText="1"/>
    </xf>
    <xf numFmtId="0" fontId="9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0" fillId="0" borderId="9" xfId="0" applyFont="1" applyBorder="1" applyAlignment="1">
      <alignment wrapText="1"/>
    </xf>
    <xf numFmtId="0" fontId="10" fillId="0" borderId="1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10" fillId="0" borderId="17" xfId="0" applyFont="1" applyBorder="1" applyAlignment="1">
      <alignment horizontal="center" vertical="top" wrapText="1"/>
    </xf>
    <xf numFmtId="0" fontId="10" fillId="0" borderId="3" xfId="0" applyFont="1" applyBorder="1" applyAlignment="1">
      <alignment wrapText="1"/>
    </xf>
    <xf numFmtId="170" fontId="10" fillId="0" borderId="4" xfId="0" applyNumberFormat="1" applyFont="1" applyBorder="1" applyAlignment="1">
      <alignment wrapText="1"/>
    </xf>
    <xf numFmtId="170" fontId="10" fillId="0" borderId="18" xfId="0" applyNumberFormat="1" applyFont="1" applyBorder="1" applyAlignment="1">
      <alignment wrapText="1"/>
    </xf>
    <xf numFmtId="170" fontId="10" fillId="0" borderId="19" xfId="0" applyNumberFormat="1" applyFont="1" applyBorder="1" applyAlignment="1">
      <alignment wrapText="1"/>
    </xf>
    <xf numFmtId="171" fontId="10" fillId="0" borderId="18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wrapText="1"/>
    </xf>
    <xf numFmtId="171" fontId="10" fillId="0" borderId="19" xfId="0" applyNumberFormat="1" applyFont="1" applyBorder="1" applyAlignment="1">
      <alignment shrinkToFit="1"/>
    </xf>
    <xf numFmtId="0" fontId="11" fillId="0" borderId="3" xfId="0" applyFont="1" applyBorder="1" applyAlignment="1">
      <alignment wrapText="1"/>
    </xf>
    <xf numFmtId="171" fontId="11" fillId="0" borderId="18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wrapText="1"/>
    </xf>
    <xf numFmtId="171" fontId="11" fillId="0" borderId="19" xfId="0" applyNumberFormat="1" applyFont="1" applyBorder="1" applyAlignment="1">
      <alignment shrinkToFit="1"/>
    </xf>
    <xf numFmtId="0" fontId="10" fillId="0" borderId="8" xfId="0" applyFont="1" applyBorder="1"/>
    <xf numFmtId="171" fontId="10" fillId="0" borderId="20" xfId="0" applyNumberFormat="1" applyFont="1" applyBorder="1"/>
    <xf numFmtId="171" fontId="10" fillId="0" borderId="21" xfId="0" applyNumberFormat="1" applyFont="1" applyBorder="1"/>
    <xf numFmtId="171" fontId="10" fillId="0" borderId="21" xfId="0" applyNumberFormat="1" applyFont="1" applyBorder="1" applyAlignment="1">
      <alignment shrinkToFit="1"/>
    </xf>
    <xf numFmtId="0" fontId="0" fillId="0" borderId="3" xfId="0" applyBorder="1"/>
    <xf numFmtId="0" fontId="10" fillId="0" borderId="22" xfId="0" applyFont="1" applyBorder="1"/>
    <xf numFmtId="171" fontId="10" fillId="0" borderId="16" xfId="0" applyNumberFormat="1" applyFont="1" applyBorder="1"/>
    <xf numFmtId="171" fontId="10" fillId="0" borderId="17" xfId="0" applyNumberFormat="1" applyFont="1" applyBorder="1"/>
    <xf numFmtId="171" fontId="10" fillId="0" borderId="17" xfId="0" applyNumberFormat="1" applyFont="1" applyBorder="1" applyAlignment="1">
      <alignment shrinkToFit="1"/>
    </xf>
    <xf numFmtId="0" fontId="10" fillId="0" borderId="9" xfId="0" applyFont="1" applyBorder="1"/>
    <xf numFmtId="171" fontId="10" fillId="0" borderId="24" xfId="0" applyNumberFormat="1" applyFont="1" applyBorder="1"/>
    <xf numFmtId="171" fontId="10" fillId="0" borderId="25" xfId="0" applyNumberFormat="1" applyFont="1" applyBorder="1"/>
    <xf numFmtId="170" fontId="0" fillId="0" borderId="3" xfId="0" applyNumberFormat="1" applyBorder="1"/>
    <xf numFmtId="170" fontId="0" fillId="0" borderId="0" xfId="0" applyNumberFormat="1"/>
    <xf numFmtId="171" fontId="10" fillId="0" borderId="25" xfId="0" applyNumberFormat="1" applyFont="1" applyBorder="1" applyAlignment="1">
      <alignment shrinkToFit="1"/>
    </xf>
    <xf numFmtId="0" fontId="2" fillId="3" borderId="26" xfId="0" applyFont="1" applyFill="1" applyBorder="1" applyAlignment="1">
      <alignment horizontal="left" indent="1"/>
    </xf>
    <xf numFmtId="168" fontId="2" fillId="3" borderId="27" xfId="0" applyNumberFormat="1" applyFont="1" applyFill="1" applyBorder="1" applyAlignment="1">
      <alignment horizontal="right"/>
    </xf>
    <xf numFmtId="168" fontId="2" fillId="3" borderId="28" xfId="0" applyNumberFormat="1" applyFont="1" applyFill="1" applyBorder="1" applyAlignment="1">
      <alignment horizontal="right"/>
    </xf>
    <xf numFmtId="168" fontId="2" fillId="3" borderId="29" xfId="0" applyNumberFormat="1" applyFont="1" applyFill="1" applyBorder="1" applyAlignment="1">
      <alignment horizontal="right"/>
    </xf>
    <xf numFmtId="168" fontId="2" fillId="3" borderId="30" xfId="0" applyNumberFormat="1" applyFont="1" applyFill="1" applyBorder="1" applyAlignment="1">
      <alignment horizontal="right"/>
    </xf>
    <xf numFmtId="168" fontId="2" fillId="3" borderId="31" xfId="0" applyNumberFormat="1" applyFont="1" applyFill="1" applyBorder="1" applyAlignment="1">
      <alignment horizontal="right"/>
    </xf>
    <xf numFmtId="168" fontId="3" fillId="0" borderId="3" xfId="0" applyNumberFormat="1" applyFont="1" applyBorder="1" applyAlignment="1">
      <alignment horizontal="right"/>
    </xf>
    <xf numFmtId="168" fontId="3" fillId="0" borderId="12" xfId="0" applyNumberFormat="1" applyFont="1" applyBorder="1" applyAlignment="1">
      <alignment horizontal="right"/>
    </xf>
    <xf numFmtId="168" fontId="3" fillId="0" borderId="32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168" fontId="2" fillId="0" borderId="33" xfId="0" applyNumberFormat="1" applyFont="1" applyBorder="1" applyAlignment="1">
      <alignment horizontal="center" vertical="center"/>
    </xf>
    <xf numFmtId="168" fontId="2" fillId="0" borderId="34" xfId="0" applyNumberFormat="1" applyFont="1" applyBorder="1" applyAlignment="1">
      <alignment horizontal="center" vertical="center"/>
    </xf>
    <xf numFmtId="168" fontId="2" fillId="0" borderId="10" xfId="0" applyNumberFormat="1" applyFont="1" applyBorder="1" applyAlignment="1">
      <alignment horizontal="center" vertical="center"/>
    </xf>
    <xf numFmtId="168" fontId="2" fillId="0" borderId="9" xfId="0" applyNumberFormat="1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8" fontId="2" fillId="0" borderId="3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7" fontId="2" fillId="0" borderId="35" xfId="0" applyNumberFormat="1" applyFont="1" applyBorder="1" applyAlignment="1">
      <alignment horizontal="left" vertical="top" wrapText="1"/>
    </xf>
    <xf numFmtId="168" fontId="2" fillId="0" borderId="35" xfId="0" applyNumberFormat="1" applyFont="1" applyBorder="1" applyAlignment="1">
      <alignment horizontal="center" vertical="top" wrapText="1"/>
    </xf>
    <xf numFmtId="167" fontId="2" fillId="0" borderId="35" xfId="0" applyNumberFormat="1" applyFont="1" applyBorder="1" applyAlignment="1">
      <alignment horizontal="center" vertical="top" wrapText="1"/>
    </xf>
    <xf numFmtId="49" fontId="2" fillId="0" borderId="35" xfId="0" applyNumberFormat="1" applyFont="1" applyBorder="1" applyAlignment="1">
      <alignment horizontal="center" vertical="top" wrapText="1"/>
    </xf>
    <xf numFmtId="49" fontId="2" fillId="0" borderId="36" xfId="0" applyNumberFormat="1" applyFont="1" applyBorder="1" applyAlignment="1">
      <alignment horizontal="center" vertical="top" wrapText="1"/>
    </xf>
    <xf numFmtId="167" fontId="2" fillId="0" borderId="4" xfId="0" applyNumberFormat="1" applyFont="1" applyBorder="1" applyAlignment="1">
      <alignment horizontal="center" vertical="top" wrapText="1"/>
    </xf>
    <xf numFmtId="167" fontId="2" fillId="0" borderId="3" xfId="0" applyNumberFormat="1" applyFont="1" applyBorder="1" applyAlignment="1">
      <alignment horizontal="center" vertical="top" wrapText="1"/>
    </xf>
    <xf numFmtId="49" fontId="2" fillId="0" borderId="0" xfId="0" applyNumberFormat="1" applyFont="1" applyAlignment="1">
      <alignment horizontal="center" vertical="top" wrapText="1"/>
    </xf>
    <xf numFmtId="0" fontId="2" fillId="0" borderId="37" xfId="0" applyFont="1" applyBorder="1" applyAlignment="1">
      <alignment horizontal="left"/>
    </xf>
    <xf numFmtId="168" fontId="2" fillId="0" borderId="23" xfId="0" applyNumberFormat="1" applyFont="1" applyBorder="1" applyAlignment="1">
      <alignment horizontal="right"/>
    </xf>
    <xf numFmtId="171" fontId="2" fillId="0" borderId="22" xfId="1" applyNumberFormat="1" applyFont="1" applyFill="1" applyBorder="1" applyAlignment="1" applyProtection="1">
      <alignment horizontal="right"/>
    </xf>
    <xf numFmtId="171" fontId="2" fillId="0" borderId="23" xfId="1" applyNumberFormat="1" applyFont="1" applyFill="1" applyBorder="1" applyAlignment="1" applyProtection="1">
      <alignment horizontal="right"/>
    </xf>
    <xf numFmtId="0" fontId="2" fillId="0" borderId="35" xfId="0" applyFont="1" applyBorder="1" applyAlignment="1">
      <alignment horizontal="left" indent="1"/>
    </xf>
    <xf numFmtId="171" fontId="11" fillId="0" borderId="4" xfId="0" applyNumberFormat="1" applyFont="1" applyBorder="1" applyAlignment="1">
      <alignment wrapText="1"/>
    </xf>
    <xf numFmtId="171" fontId="11" fillId="0" borderId="4" xfId="0" applyNumberFormat="1" applyFont="1" applyBorder="1" applyAlignment="1">
      <alignment shrinkToFit="1"/>
    </xf>
    <xf numFmtId="170" fontId="11" fillId="0" borderId="3" xfId="0" applyNumberFormat="1" applyFont="1" applyBorder="1" applyAlignment="1">
      <alignment wrapText="1"/>
    </xf>
    <xf numFmtId="170" fontId="11" fillId="0" borderId="0" xfId="0" applyNumberFormat="1" applyFont="1" applyAlignment="1">
      <alignment wrapText="1"/>
    </xf>
    <xf numFmtId="0" fontId="2" fillId="0" borderId="4" xfId="0" applyFont="1" applyBorder="1" applyAlignment="1">
      <alignment horizontal="left" indent="1"/>
    </xf>
    <xf numFmtId="0" fontId="2" fillId="0" borderId="1" xfId="0" applyFont="1" applyBorder="1" applyAlignment="1">
      <alignment horizontal="left" indent="1"/>
    </xf>
    <xf numFmtId="171" fontId="11" fillId="0" borderId="1" xfId="0" applyNumberFormat="1" applyFont="1" applyBorder="1" applyAlignment="1">
      <alignment wrapText="1"/>
    </xf>
    <xf numFmtId="171" fontId="11" fillId="0" borderId="1" xfId="0" applyNumberFormat="1" applyFont="1" applyBorder="1" applyAlignment="1">
      <alignment shrinkToFit="1"/>
    </xf>
    <xf numFmtId="170" fontId="10" fillId="0" borderId="3" xfId="0" applyNumberFormat="1" applyFont="1" applyBorder="1" applyAlignment="1">
      <alignment wrapText="1"/>
    </xf>
    <xf numFmtId="170" fontId="10" fillId="0" borderId="0" xfId="0" applyNumberFormat="1" applyFont="1" applyAlignment="1">
      <alignment wrapText="1"/>
    </xf>
    <xf numFmtId="172" fontId="11" fillId="0" borderId="4" xfId="0" applyNumberFormat="1" applyFont="1" applyBorder="1" applyAlignment="1">
      <alignment wrapText="1"/>
    </xf>
    <xf numFmtId="172" fontId="11" fillId="0" borderId="18" xfId="0" applyNumberFormat="1" applyFont="1" applyBorder="1" applyAlignment="1">
      <alignment wrapText="1"/>
    </xf>
    <xf numFmtId="172" fontId="11" fillId="0" borderId="19" xfId="0" applyNumberFormat="1" applyFont="1" applyBorder="1" applyAlignment="1">
      <alignment wrapText="1"/>
    </xf>
    <xf numFmtId="172" fontId="10" fillId="0" borderId="7" xfId="0" applyNumberFormat="1" applyFont="1" applyBorder="1"/>
    <xf numFmtId="172" fontId="10" fillId="0" borderId="20" xfId="0" applyNumberFormat="1" applyFont="1" applyBorder="1"/>
    <xf numFmtId="172" fontId="10" fillId="0" borderId="21" xfId="0" applyNumberFormat="1" applyFont="1" applyBorder="1"/>
    <xf numFmtId="172" fontId="10" fillId="0" borderId="4" xfId="0" applyNumberFormat="1" applyFont="1" applyBorder="1" applyAlignment="1">
      <alignment wrapText="1"/>
    </xf>
    <xf numFmtId="172" fontId="10" fillId="0" borderId="18" xfId="0" applyNumberFormat="1" applyFont="1" applyBorder="1" applyAlignment="1">
      <alignment wrapText="1"/>
    </xf>
    <xf numFmtId="172" fontId="10" fillId="0" borderId="19" xfId="0" applyNumberFormat="1" applyFont="1" applyBorder="1" applyAlignment="1">
      <alignment wrapText="1"/>
    </xf>
    <xf numFmtId="172" fontId="10" fillId="0" borderId="23" xfId="0" applyNumberFormat="1" applyFont="1" applyBorder="1"/>
    <xf numFmtId="172" fontId="10" fillId="0" borderId="16" xfId="0" applyNumberFormat="1" applyFont="1" applyBorder="1"/>
    <xf numFmtId="172" fontId="10" fillId="0" borderId="17" xfId="0" applyNumberFormat="1" applyFont="1" applyBorder="1"/>
    <xf numFmtId="172" fontId="10" fillId="0" borderId="10" xfId="0" applyNumberFormat="1" applyFont="1" applyBorder="1"/>
    <xf numFmtId="172" fontId="10" fillId="0" borderId="24" xfId="0" applyNumberFormat="1" applyFont="1" applyBorder="1"/>
    <xf numFmtId="172" fontId="10" fillId="0" borderId="25" xfId="0" applyNumberFormat="1" applyFont="1" applyBorder="1"/>
    <xf numFmtId="172" fontId="2" fillId="0" borderId="7" xfId="0" applyNumberFormat="1" applyFont="1" applyBorder="1" applyAlignment="1">
      <alignment horizontal="right"/>
    </xf>
    <xf numFmtId="172" fontId="2" fillId="0" borderId="8" xfId="0" applyNumberFormat="1" applyFont="1" applyBorder="1" applyAlignment="1">
      <alignment horizontal="right"/>
    </xf>
    <xf numFmtId="172" fontId="2" fillId="0" borderId="4" xfId="0" applyNumberFormat="1" applyFont="1" applyBorder="1" applyAlignment="1">
      <alignment horizontal="right"/>
    </xf>
    <xf numFmtId="172" fontId="3" fillId="0" borderId="4" xfId="0" applyNumberFormat="1" applyFont="1" applyBorder="1" applyAlignment="1" applyProtection="1">
      <alignment horizontal="right"/>
      <protection locked="0"/>
    </xf>
    <xf numFmtId="172" fontId="2" fillId="0" borderId="3" xfId="0" applyNumberFormat="1" applyFont="1" applyBorder="1" applyAlignment="1">
      <alignment horizontal="right"/>
    </xf>
    <xf numFmtId="172" fontId="2" fillId="0" borderId="37" xfId="0" applyNumberFormat="1" applyFont="1" applyBorder="1" applyAlignment="1">
      <alignment horizontal="right"/>
    </xf>
    <xf numFmtId="172" fontId="2" fillId="0" borderId="23" xfId="0" applyNumberFormat="1" applyFont="1" applyBorder="1" applyAlignment="1">
      <alignment horizontal="right"/>
    </xf>
    <xf numFmtId="172" fontId="11" fillId="0" borderId="35" xfId="0" applyNumberFormat="1" applyFont="1" applyBorder="1" applyAlignment="1">
      <alignment wrapText="1"/>
    </xf>
    <xf numFmtId="172" fontId="10" fillId="0" borderId="1" xfId="0" applyNumberFormat="1" applyFont="1" applyBorder="1" applyAlignment="1">
      <alignment wrapText="1"/>
    </xf>
    <xf numFmtId="172" fontId="2" fillId="0" borderId="1" xfId="0" applyNumberFormat="1" applyFont="1" applyBorder="1" applyAlignment="1">
      <alignment horizontal="right"/>
    </xf>
    <xf numFmtId="172" fontId="2" fillId="0" borderId="2" xfId="0" applyNumberFormat="1" applyFont="1" applyBorder="1" applyAlignment="1">
      <alignment horizontal="right"/>
    </xf>
    <xf numFmtId="172" fontId="3" fillId="2" borderId="4" xfId="0" applyNumberFormat="1" applyFont="1" applyFill="1" applyBorder="1" applyAlignment="1" applyProtection="1">
      <alignment horizontal="right"/>
      <protection locked="0"/>
    </xf>
    <xf numFmtId="172" fontId="3" fillId="0" borderId="4" xfId="0" applyNumberFormat="1" applyFont="1" applyBorder="1" applyAlignment="1">
      <alignment horizontal="right"/>
    </xf>
    <xf numFmtId="172" fontId="3" fillId="2" borderId="3" xfId="0" applyNumberFormat="1" applyFont="1" applyFill="1" applyBorder="1" applyAlignment="1" applyProtection="1">
      <alignment horizontal="right"/>
      <protection locked="0"/>
    </xf>
    <xf numFmtId="172" fontId="2" fillId="0" borderId="2" xfId="0" applyNumberFormat="1" applyFont="1" applyBorder="1"/>
    <xf numFmtId="172" fontId="2" fillId="0" borderId="1" xfId="0" applyNumberFormat="1" applyFont="1" applyBorder="1"/>
    <xf numFmtId="172" fontId="2" fillId="0" borderId="9" xfId="0" applyNumberFormat="1" applyFont="1" applyBorder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tabSelected="1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61100000</v>
      </c>
      <c r="C10" s="118"/>
      <c r="D10" s="118"/>
      <c r="E10" s="118">
        <f t="shared" ref="E10:E17" si="0">$B10      +$C10      +$D10</f>
        <v>61100000</v>
      </c>
      <c r="F10" s="119">
        <v>61100000</v>
      </c>
      <c r="G10" s="120">
        <v>61100000</v>
      </c>
      <c r="H10" s="119">
        <v>13032000</v>
      </c>
      <c r="I10" s="120">
        <v>5174311</v>
      </c>
      <c r="J10" s="119">
        <v>10224000</v>
      </c>
      <c r="K10" s="120">
        <v>9258808</v>
      </c>
      <c r="L10" s="119">
        <v>9634000</v>
      </c>
      <c r="M10" s="120">
        <v>7287952</v>
      </c>
      <c r="N10" s="119">
        <v>8289000</v>
      </c>
      <c r="O10" s="120">
        <v>15776454</v>
      </c>
      <c r="P10" s="119">
        <f t="shared" ref="P10:P17" si="1">$H10      +$J10      +$L10      +$N10</f>
        <v>41179000</v>
      </c>
      <c r="Q10" s="120">
        <f t="shared" ref="Q10:Q17" si="2">$I10      +$K10      +$M10      +$O10</f>
        <v>37497525</v>
      </c>
      <c r="R10" s="59">
        <f t="shared" ref="R10:R17" si="3">IF(($L10      =0),0,((($N10      -$L10      )/$L10      )*100))</f>
        <v>-13.960971559061658</v>
      </c>
      <c r="S10" s="60">
        <f t="shared" ref="S10:S17" si="4">IF(($M10      =0),0,((($O10      -$M10      )/$M10      )*100))</f>
        <v>116.47307775901928</v>
      </c>
      <c r="T10" s="59">
        <f t="shared" ref="T10:T17" si="5">IF(($E10      =0),0,(($P10      /$E10      )*100))</f>
        <v>67.396072013093288</v>
      </c>
      <c r="U10" s="61">
        <f t="shared" ref="U10:U17" si="6">IF(($E10      =0),0,(($Q10      /$E10      )*100))</f>
        <v>61.370744680851061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3000000</v>
      </c>
      <c r="C11" s="118"/>
      <c r="D11" s="118"/>
      <c r="E11" s="118">
        <f t="shared" si="0"/>
        <v>3000000</v>
      </c>
      <c r="F11" s="119">
        <v>3000000</v>
      </c>
      <c r="G11" s="120">
        <v>3000000</v>
      </c>
      <c r="H11" s="119">
        <v>435000</v>
      </c>
      <c r="I11" s="120"/>
      <c r="J11" s="119">
        <v>854000</v>
      </c>
      <c r="K11" s="120"/>
      <c r="L11" s="119">
        <v>407000</v>
      </c>
      <c r="M11" s="120">
        <v>1492578</v>
      </c>
      <c r="N11" s="119">
        <v>525000</v>
      </c>
      <c r="O11" s="120"/>
      <c r="P11" s="119">
        <f t="shared" si="1"/>
        <v>2221000</v>
      </c>
      <c r="Q11" s="120">
        <f t="shared" si="2"/>
        <v>1492578</v>
      </c>
      <c r="R11" s="59">
        <f t="shared" si="3"/>
        <v>28.992628992628994</v>
      </c>
      <c r="S11" s="60">
        <f t="shared" si="4"/>
        <v>-100</v>
      </c>
      <c r="T11" s="59">
        <f t="shared" si="5"/>
        <v>74.033333333333331</v>
      </c>
      <c r="U11" s="61">
        <f t="shared" si="6"/>
        <v>49.752600000000001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55873000</v>
      </c>
      <c r="C14" s="118"/>
      <c r="D14" s="118"/>
      <c r="E14" s="118">
        <f t="shared" si="0"/>
        <v>55873000</v>
      </c>
      <c r="F14" s="119">
        <v>55873000</v>
      </c>
      <c r="G14" s="120">
        <v>41000000</v>
      </c>
      <c r="H14" s="119">
        <v>9671000</v>
      </c>
      <c r="I14" s="120">
        <v>-2000000</v>
      </c>
      <c r="J14" s="119">
        <v>2968000</v>
      </c>
      <c r="K14" s="120">
        <v>7702024</v>
      </c>
      <c r="L14" s="119">
        <v>295000</v>
      </c>
      <c r="M14" s="120">
        <v>2857248</v>
      </c>
      <c r="N14" s="119">
        <v>19710000</v>
      </c>
      <c r="O14" s="120">
        <v>19016189</v>
      </c>
      <c r="P14" s="119">
        <f t="shared" si="1"/>
        <v>32644000</v>
      </c>
      <c r="Q14" s="120">
        <f t="shared" si="2"/>
        <v>27575461</v>
      </c>
      <c r="R14" s="59">
        <f t="shared" si="3"/>
        <v>6581.3559322033898</v>
      </c>
      <c r="S14" s="60">
        <f t="shared" si="4"/>
        <v>565.54212304987175</v>
      </c>
      <c r="T14" s="59">
        <f t="shared" si="5"/>
        <v>58.425357507203834</v>
      </c>
      <c r="U14" s="61">
        <f t="shared" si="6"/>
        <v>49.353822060744903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5100000</v>
      </c>
      <c r="C15" s="118"/>
      <c r="D15" s="118"/>
      <c r="E15" s="118">
        <f t="shared" si="0"/>
        <v>5100000</v>
      </c>
      <c r="F15" s="119">
        <v>5100000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46000000</v>
      </c>
      <c r="C16" s="118">
        <v>-4000000</v>
      </c>
      <c r="D16" s="118"/>
      <c r="E16" s="118">
        <f t="shared" si="0"/>
        <v>42000000</v>
      </c>
      <c r="F16" s="119">
        <v>42000000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171073000</v>
      </c>
      <c r="C17" s="121">
        <f>SUM(C9:C16)</f>
        <v>-4000000</v>
      </c>
      <c r="D17" s="121"/>
      <c r="E17" s="121">
        <f t="shared" si="0"/>
        <v>167073000</v>
      </c>
      <c r="F17" s="122">
        <f t="shared" ref="F17:O17" si="7">SUM(F9:F16)</f>
        <v>167073000</v>
      </c>
      <c r="G17" s="123">
        <f t="shared" si="7"/>
        <v>105100000</v>
      </c>
      <c r="H17" s="122">
        <f t="shared" si="7"/>
        <v>23138000</v>
      </c>
      <c r="I17" s="123">
        <f t="shared" si="7"/>
        <v>3174311</v>
      </c>
      <c r="J17" s="122">
        <f t="shared" si="7"/>
        <v>14046000</v>
      </c>
      <c r="K17" s="123">
        <f t="shared" si="7"/>
        <v>16960832</v>
      </c>
      <c r="L17" s="122">
        <f t="shared" si="7"/>
        <v>10336000</v>
      </c>
      <c r="M17" s="123">
        <f t="shared" si="7"/>
        <v>11637778</v>
      </c>
      <c r="N17" s="122">
        <f t="shared" si="7"/>
        <v>28524000</v>
      </c>
      <c r="O17" s="123">
        <f t="shared" si="7"/>
        <v>34792643</v>
      </c>
      <c r="P17" s="122">
        <f t="shared" si="1"/>
        <v>76044000</v>
      </c>
      <c r="Q17" s="123">
        <f t="shared" si="2"/>
        <v>66565564</v>
      </c>
      <c r="R17" s="63">
        <f t="shared" si="3"/>
        <v>175.96749226006193</v>
      </c>
      <c r="S17" s="64">
        <f t="shared" si="4"/>
        <v>198.96293777042317</v>
      </c>
      <c r="T17" s="63">
        <f>IF((SUM($E9:$E14))=0,0,(P17/(SUM($E9:$E14))*100))</f>
        <v>63.384261458828242</v>
      </c>
      <c r="U17" s="65">
        <f>IF((SUM($E9:$E14))=0,0,(Q17/(SUM($E9:$E14))*100))</f>
        <v>55.483787185450062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42000000</v>
      </c>
      <c r="C22" s="118">
        <v>7000000</v>
      </c>
      <c r="D22" s="118"/>
      <c r="E22" s="118">
        <f t="shared" si="8"/>
        <v>49000000</v>
      </c>
      <c r="F22" s="119">
        <v>49000000</v>
      </c>
      <c r="G22" s="120">
        <v>49000000</v>
      </c>
      <c r="H22" s="119"/>
      <c r="I22" s="120">
        <v>1909316</v>
      </c>
      <c r="J22" s="119">
        <v>16072000</v>
      </c>
      <c r="K22" s="120">
        <v>8212056</v>
      </c>
      <c r="L22" s="119"/>
      <c r="M22" s="120">
        <v>11356694</v>
      </c>
      <c r="N22" s="119">
        <v>7917000</v>
      </c>
      <c r="O22" s="120">
        <v>12452987</v>
      </c>
      <c r="P22" s="119">
        <f t="shared" si="9"/>
        <v>23989000</v>
      </c>
      <c r="Q22" s="120">
        <f t="shared" si="10"/>
        <v>33931053</v>
      </c>
      <c r="R22" s="59">
        <f t="shared" si="11"/>
        <v>0</v>
      </c>
      <c r="S22" s="60">
        <f t="shared" si="12"/>
        <v>9.6532758565124688</v>
      </c>
      <c r="T22" s="59">
        <f t="shared" si="13"/>
        <v>48.957142857142856</v>
      </c>
      <c r="U22" s="61">
        <f t="shared" si="14"/>
        <v>69.247046938775512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64998000</v>
      </c>
      <c r="D23" s="118"/>
      <c r="E23" s="118">
        <f t="shared" si="8"/>
        <v>64998000</v>
      </c>
      <c r="F23" s="119">
        <v>64998000</v>
      </c>
      <c r="G23" s="120">
        <v>64998000</v>
      </c>
      <c r="H23" s="119"/>
      <c r="I23" s="120"/>
      <c r="J23" s="119"/>
      <c r="K23" s="120"/>
      <c r="L23" s="119"/>
      <c r="M23" s="120"/>
      <c r="N23" s="119">
        <v>6783000</v>
      </c>
      <c r="O23" s="120">
        <v>17199373</v>
      </c>
      <c r="P23" s="119">
        <f t="shared" si="9"/>
        <v>6783000</v>
      </c>
      <c r="Q23" s="120">
        <f t="shared" si="10"/>
        <v>17199373</v>
      </c>
      <c r="R23" s="59">
        <f t="shared" si="11"/>
        <v>0</v>
      </c>
      <c r="S23" s="60">
        <f t="shared" si="12"/>
        <v>0</v>
      </c>
      <c r="T23" s="59">
        <f t="shared" si="13"/>
        <v>10.435705714021971</v>
      </c>
      <c r="U23" s="61">
        <f t="shared" si="14"/>
        <v>26.461388042709004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42000000</v>
      </c>
      <c r="C26" s="121">
        <f>SUM(C19:C25)</f>
        <v>71998000</v>
      </c>
      <c r="D26" s="121"/>
      <c r="E26" s="121">
        <f t="shared" si="8"/>
        <v>113998000</v>
      </c>
      <c r="F26" s="122">
        <f t="shared" ref="F26:O26" si="15">SUM(F19:F25)</f>
        <v>113998000</v>
      </c>
      <c r="G26" s="123">
        <f t="shared" si="15"/>
        <v>113998000</v>
      </c>
      <c r="H26" s="122">
        <f t="shared" si="15"/>
        <v>0</v>
      </c>
      <c r="I26" s="123">
        <f t="shared" si="15"/>
        <v>1909316</v>
      </c>
      <c r="J26" s="122">
        <f t="shared" si="15"/>
        <v>16072000</v>
      </c>
      <c r="K26" s="123">
        <f t="shared" si="15"/>
        <v>8212056</v>
      </c>
      <c r="L26" s="122">
        <f t="shared" si="15"/>
        <v>0</v>
      </c>
      <c r="M26" s="123">
        <f t="shared" si="15"/>
        <v>11356694</v>
      </c>
      <c r="N26" s="122">
        <f t="shared" si="15"/>
        <v>14700000</v>
      </c>
      <c r="O26" s="123">
        <f t="shared" si="15"/>
        <v>29652360</v>
      </c>
      <c r="P26" s="122">
        <f t="shared" si="9"/>
        <v>30772000</v>
      </c>
      <c r="Q26" s="123">
        <f t="shared" si="10"/>
        <v>51130426</v>
      </c>
      <c r="R26" s="63">
        <f t="shared" si="11"/>
        <v>0</v>
      </c>
      <c r="S26" s="64">
        <f t="shared" si="12"/>
        <v>161.10028147275958</v>
      </c>
      <c r="T26" s="63">
        <f>IF(($E26-$E21-$E25)   =0,0,($P26   /($E26-$E21-$E25)   )*100)</f>
        <v>26.993456025544312</v>
      </c>
      <c r="U26" s="65">
        <f>IF(($E26-$E21-$E25)   =0,0,($Q26   /($E26-$E21-$E25)   )*100)</f>
        <v>44.852037755048336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225211000</v>
      </c>
      <c r="C30" s="118"/>
      <c r="D30" s="118"/>
      <c r="E30" s="118">
        <f>$B30      +$C30      +$D30</f>
        <v>225211000</v>
      </c>
      <c r="F30" s="119">
        <v>225211000</v>
      </c>
      <c r="G30" s="120">
        <v>225211000</v>
      </c>
      <c r="H30" s="119">
        <v>55502000</v>
      </c>
      <c r="I30" s="120">
        <v>26647862</v>
      </c>
      <c r="J30" s="119">
        <v>123748000</v>
      </c>
      <c r="K30" s="120"/>
      <c r="L30" s="119">
        <v>45961000</v>
      </c>
      <c r="M30" s="120">
        <v>-29312651</v>
      </c>
      <c r="N30" s="119"/>
      <c r="O30" s="120">
        <v>178554707</v>
      </c>
      <c r="P30" s="119">
        <f>$H30      +$J30      +$L30      +$N30</f>
        <v>225211000</v>
      </c>
      <c r="Q30" s="120">
        <f>$I30      +$K30      +$M30      +$O30</f>
        <v>175889918</v>
      </c>
      <c r="R30" s="59">
        <f>IF(($L30      =0),0,((($N30      -$L30      )/$L30      )*100))</f>
        <v>-100</v>
      </c>
      <c r="S30" s="60">
        <f>IF(($M30      =0),0,((($O30      -$M30      )/$M30      )*100))</f>
        <v>-709.13871966066802</v>
      </c>
      <c r="T30" s="59">
        <f>IF(($E30      =0),0,(($P30      /$E30      )*100))</f>
        <v>100</v>
      </c>
      <c r="U30" s="61">
        <f>IF(($E30      =0),0,(($Q30      /$E30      )*100))</f>
        <v>78.100056391561694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11500000</v>
      </c>
      <c r="C31" s="118"/>
      <c r="D31" s="118"/>
      <c r="E31" s="118">
        <f>$B31      +$C31      +$D31</f>
        <v>11500000</v>
      </c>
      <c r="F31" s="119">
        <v>11500000</v>
      </c>
      <c r="G31" s="120">
        <v>11500000</v>
      </c>
      <c r="H31" s="119">
        <v>419000</v>
      </c>
      <c r="I31" s="120">
        <v>5067000</v>
      </c>
      <c r="J31" s="119">
        <v>4247000</v>
      </c>
      <c r="K31" s="120">
        <v>510959</v>
      </c>
      <c r="L31" s="119">
        <v>4180000</v>
      </c>
      <c r="M31" s="120">
        <v>1891700</v>
      </c>
      <c r="N31" s="119">
        <v>2585000</v>
      </c>
      <c r="O31" s="120">
        <v>2851810</v>
      </c>
      <c r="P31" s="119">
        <f>$H31      +$J31      +$L31      +$N31</f>
        <v>11431000</v>
      </c>
      <c r="Q31" s="120">
        <f>$I31      +$K31      +$M31      +$O31</f>
        <v>10321469</v>
      </c>
      <c r="R31" s="59">
        <f>IF(($L31      =0),0,((($N31      -$L31      )/$L31      )*100))</f>
        <v>-38.15789473684211</v>
      </c>
      <c r="S31" s="60">
        <f>IF(($M31      =0),0,((($O31      -$M31      )/$M31      )*100))</f>
        <v>50.753819315959191</v>
      </c>
      <c r="T31" s="59">
        <f>IF(($E31      =0),0,(($P31      /$E31      )*100))</f>
        <v>99.4</v>
      </c>
      <c r="U31" s="61">
        <f>IF(($E31      =0),0,(($Q31      /$E31      )*100))</f>
        <v>89.751904347826084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236711000</v>
      </c>
      <c r="C32" s="121">
        <f>SUM(C28:C31)</f>
        <v>0</v>
      </c>
      <c r="D32" s="121"/>
      <c r="E32" s="121">
        <f>$B32      +$C32      +$D32</f>
        <v>236711000</v>
      </c>
      <c r="F32" s="122">
        <f t="shared" ref="F32:O32" si="16">SUM(F28:F31)</f>
        <v>236711000</v>
      </c>
      <c r="G32" s="123">
        <f t="shared" si="16"/>
        <v>236711000</v>
      </c>
      <c r="H32" s="122">
        <f t="shared" si="16"/>
        <v>55921000</v>
      </c>
      <c r="I32" s="123">
        <f t="shared" si="16"/>
        <v>31714862</v>
      </c>
      <c r="J32" s="122">
        <f t="shared" si="16"/>
        <v>127995000</v>
      </c>
      <c r="K32" s="123">
        <f t="shared" si="16"/>
        <v>510959</v>
      </c>
      <c r="L32" s="122">
        <f t="shared" si="16"/>
        <v>50141000</v>
      </c>
      <c r="M32" s="123">
        <f t="shared" si="16"/>
        <v>-27420951</v>
      </c>
      <c r="N32" s="122">
        <f t="shared" si="16"/>
        <v>2585000</v>
      </c>
      <c r="O32" s="123">
        <f t="shared" si="16"/>
        <v>181406517</v>
      </c>
      <c r="P32" s="122">
        <f>$H32      +$J32      +$L32      +$N32</f>
        <v>236642000</v>
      </c>
      <c r="Q32" s="123">
        <f>$I32      +$K32      +$M32      +$O32</f>
        <v>186211387</v>
      </c>
      <c r="R32" s="63">
        <f>IF(($L32      =0),0,((($N32      -$L32      )/$L32      )*100))</f>
        <v>-94.844538401707183</v>
      </c>
      <c r="S32" s="64">
        <f>IF(($M32      =0),0,((($O32      -$M32      )/$M32      )*100))</f>
        <v>-761.56172701668879</v>
      </c>
      <c r="T32" s="63">
        <f>IF($E32   =0,0,($P32   /$E32   )*100)</f>
        <v>99.970850530816051</v>
      </c>
      <c r="U32" s="65">
        <f>IF($E32   =0,0,($Q32   /$E32   )*100)</f>
        <v>78.666131696456858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44971000</v>
      </c>
      <c r="C34" s="118"/>
      <c r="D34" s="118"/>
      <c r="E34" s="118">
        <f>$B34      +$C34      +$D34</f>
        <v>44971000</v>
      </c>
      <c r="F34" s="119">
        <v>44971000</v>
      </c>
      <c r="G34" s="120">
        <v>44075000</v>
      </c>
      <c r="H34" s="119">
        <v>8551000</v>
      </c>
      <c r="I34" s="120">
        <v>8518956</v>
      </c>
      <c r="J34" s="119">
        <v>9693000</v>
      </c>
      <c r="K34" s="120">
        <v>7949237</v>
      </c>
      <c r="L34" s="119">
        <v>8585000</v>
      </c>
      <c r="M34" s="120">
        <v>8892698</v>
      </c>
      <c r="N34" s="119">
        <v>5448000</v>
      </c>
      <c r="O34" s="120">
        <v>12008892</v>
      </c>
      <c r="P34" s="119">
        <f>$H34      +$J34      +$L34      +$N34</f>
        <v>32277000</v>
      </c>
      <c r="Q34" s="120">
        <f>$I34      +$K34      +$M34      +$O34</f>
        <v>37369783</v>
      </c>
      <c r="R34" s="59">
        <f>IF(($L34      =0),0,((($N34      -$L34      )/$L34      )*100))</f>
        <v>-36.540477577169483</v>
      </c>
      <c r="S34" s="60">
        <f>IF(($M34      =0),0,((($O34      -$M34      )/$M34      )*100))</f>
        <v>35.042166055790943</v>
      </c>
      <c r="T34" s="59">
        <f>IF(($E34      =0),0,(($P34      /$E34      )*100))</f>
        <v>71.772920326432583</v>
      </c>
      <c r="U34" s="61">
        <f>IF(($E34      =0),0,(($Q34      /$E34      )*100))</f>
        <v>83.09751395343666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44971000</v>
      </c>
      <c r="C35" s="121">
        <f>C34</f>
        <v>0</v>
      </c>
      <c r="D35" s="121"/>
      <c r="E35" s="121">
        <f>$B35      +$C35      +$D35</f>
        <v>44971000</v>
      </c>
      <c r="F35" s="122">
        <f t="shared" ref="F35:O35" si="17">F34</f>
        <v>44971000</v>
      </c>
      <c r="G35" s="123">
        <f t="shared" si="17"/>
        <v>44075000</v>
      </c>
      <c r="H35" s="122">
        <f t="shared" si="17"/>
        <v>8551000</v>
      </c>
      <c r="I35" s="123">
        <f t="shared" si="17"/>
        <v>8518956</v>
      </c>
      <c r="J35" s="122">
        <f t="shared" si="17"/>
        <v>9693000</v>
      </c>
      <c r="K35" s="123">
        <f t="shared" si="17"/>
        <v>7949237</v>
      </c>
      <c r="L35" s="122">
        <f t="shared" si="17"/>
        <v>8585000</v>
      </c>
      <c r="M35" s="123">
        <f t="shared" si="17"/>
        <v>8892698</v>
      </c>
      <c r="N35" s="122">
        <f t="shared" si="17"/>
        <v>5448000</v>
      </c>
      <c r="O35" s="123">
        <f t="shared" si="17"/>
        <v>12008892</v>
      </c>
      <c r="P35" s="122">
        <f>$H35      +$J35      +$L35      +$N35</f>
        <v>32277000</v>
      </c>
      <c r="Q35" s="123">
        <f>$I35      +$K35      +$M35      +$O35</f>
        <v>37369783</v>
      </c>
      <c r="R35" s="63">
        <f>IF(($L35      =0),0,((($N35      -$L35      )/$L35      )*100))</f>
        <v>-36.540477577169483</v>
      </c>
      <c r="S35" s="64">
        <f>IF(($M35      =0),0,((($O35      -$M35      )/$M35      )*100))</f>
        <v>35.042166055790943</v>
      </c>
      <c r="T35" s="63">
        <f>IF($E35   =0,0,($P35   /$E35   )*100)</f>
        <v>71.772920326432583</v>
      </c>
      <c r="U35" s="65">
        <f>IF($E35   =0,0,($Q35   /$E35   )*100)</f>
        <v>83.09751395343666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105545000</v>
      </c>
      <c r="C37" s="118"/>
      <c r="D37" s="118"/>
      <c r="E37" s="118">
        <f t="shared" ref="E37:E42" si="18">$B37      +$C37      +$D37</f>
        <v>105545000</v>
      </c>
      <c r="F37" s="119">
        <v>105545000</v>
      </c>
      <c r="G37" s="120">
        <v>97462000</v>
      </c>
      <c r="H37" s="119">
        <v>10633000</v>
      </c>
      <c r="I37" s="120">
        <v>21360044</v>
      </c>
      <c r="J37" s="119">
        <v>31409000</v>
      </c>
      <c r="K37" s="120">
        <v>28228899</v>
      </c>
      <c r="L37" s="119">
        <v>17295000</v>
      </c>
      <c r="M37" s="120">
        <v>18972136</v>
      </c>
      <c r="N37" s="119"/>
      <c r="O37" s="120">
        <v>21288095</v>
      </c>
      <c r="P37" s="119">
        <f t="shared" ref="P37:P42" si="19">$H37      +$J37      +$L37      +$N37</f>
        <v>59337000</v>
      </c>
      <c r="Q37" s="120">
        <f t="shared" ref="Q37:Q42" si="20">$I37      +$K37      +$M37      +$O37</f>
        <v>89849174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12.207160016141566</v>
      </c>
      <c r="T37" s="59">
        <f t="shared" ref="T37:T42" si="23">IF(($E37      =0),0,(($P37      /$E37      )*100))</f>
        <v>56.219621962196221</v>
      </c>
      <c r="U37" s="61">
        <f t="shared" ref="U37:U42" si="24">IF(($E37      =0),0,(($Q37      /$E37      )*100))</f>
        <v>85.128782983561507</v>
      </c>
      <c r="V37" s="119">
        <v>3660000</v>
      </c>
      <c r="W37" s="120" t="s">
        <v>36</v>
      </c>
    </row>
    <row r="38" spans="1:23" ht="12.95" customHeight="1" x14ac:dyDescent="0.2">
      <c r="A38" s="58" t="s">
        <v>62</v>
      </c>
      <c r="B38" s="118">
        <v>282024000</v>
      </c>
      <c r="C38" s="118"/>
      <c r="D38" s="118"/>
      <c r="E38" s="118">
        <f t="shared" si="18"/>
        <v>282024000</v>
      </c>
      <c r="F38" s="119">
        <v>282024000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29000000</v>
      </c>
      <c r="C40" s="118"/>
      <c r="D40" s="118"/>
      <c r="E40" s="118">
        <f t="shared" si="18"/>
        <v>29000000</v>
      </c>
      <c r="F40" s="119">
        <v>29000000</v>
      </c>
      <c r="G40" s="120">
        <v>26500000</v>
      </c>
      <c r="H40" s="119"/>
      <c r="I40" s="120"/>
      <c r="J40" s="119">
        <v>7424000</v>
      </c>
      <c r="K40" s="120">
        <v>5616582</v>
      </c>
      <c r="L40" s="119">
        <v>4860000</v>
      </c>
      <c r="M40" s="120">
        <v>4260569</v>
      </c>
      <c r="N40" s="119"/>
      <c r="O40" s="120">
        <v>3880566</v>
      </c>
      <c r="P40" s="119">
        <f t="shared" si="19"/>
        <v>12284000</v>
      </c>
      <c r="Q40" s="120">
        <f t="shared" si="20"/>
        <v>13757717</v>
      </c>
      <c r="R40" s="59">
        <f t="shared" si="21"/>
        <v>-100</v>
      </c>
      <c r="S40" s="60">
        <f t="shared" si="22"/>
        <v>-8.9190669133629807</v>
      </c>
      <c r="T40" s="59">
        <f t="shared" si="23"/>
        <v>42.358620689655176</v>
      </c>
      <c r="U40" s="61">
        <f t="shared" si="24"/>
        <v>47.440403448275866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416569000</v>
      </c>
      <c r="C42" s="121">
        <f>SUM(C37:C41)</f>
        <v>0</v>
      </c>
      <c r="D42" s="121"/>
      <c r="E42" s="121">
        <f t="shared" si="18"/>
        <v>416569000</v>
      </c>
      <c r="F42" s="122">
        <f t="shared" ref="F42:O42" si="25">SUM(F37:F41)</f>
        <v>416569000</v>
      </c>
      <c r="G42" s="123">
        <f t="shared" si="25"/>
        <v>123962000</v>
      </c>
      <c r="H42" s="122">
        <f t="shared" si="25"/>
        <v>10633000</v>
      </c>
      <c r="I42" s="123">
        <f t="shared" si="25"/>
        <v>21360044</v>
      </c>
      <c r="J42" s="122">
        <f t="shared" si="25"/>
        <v>38833000</v>
      </c>
      <c r="K42" s="123">
        <f t="shared" si="25"/>
        <v>33845481</v>
      </c>
      <c r="L42" s="122">
        <f t="shared" si="25"/>
        <v>22155000</v>
      </c>
      <c r="M42" s="123">
        <f t="shared" si="25"/>
        <v>23232705</v>
      </c>
      <c r="N42" s="122">
        <f t="shared" si="25"/>
        <v>0</v>
      </c>
      <c r="O42" s="123">
        <f t="shared" si="25"/>
        <v>25168661</v>
      </c>
      <c r="P42" s="122">
        <f t="shared" si="19"/>
        <v>71621000</v>
      </c>
      <c r="Q42" s="123">
        <f t="shared" si="20"/>
        <v>103606891</v>
      </c>
      <c r="R42" s="63">
        <f t="shared" si="21"/>
        <v>-100</v>
      </c>
      <c r="S42" s="64">
        <f t="shared" si="22"/>
        <v>8.3328910688617608</v>
      </c>
      <c r="T42" s="63">
        <f>IF((+$E37+$E40) =0,0,(P42   /(+$E37+$E40) )*100)</f>
        <v>53.232004162176224</v>
      </c>
      <c r="U42" s="65">
        <f>IF((+$E37+$E40) =0,0,(Q42   /(+$E37+$E40) )*100)</f>
        <v>77.005381842506225</v>
      </c>
      <c r="V42" s="122">
        <f>SUM(V37:V41)</f>
        <v>3660000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457588000</v>
      </c>
      <c r="C45" s="118"/>
      <c r="D45" s="118"/>
      <c r="E45" s="118">
        <f t="shared" si="26"/>
        <v>457588000</v>
      </c>
      <c r="F45" s="119">
        <v>457588000</v>
      </c>
      <c r="G45" s="120">
        <v>457588000</v>
      </c>
      <c r="H45" s="119">
        <v>81369000</v>
      </c>
      <c r="I45" s="120"/>
      <c r="J45" s="119">
        <v>61377000</v>
      </c>
      <c r="K45" s="120"/>
      <c r="L45" s="119">
        <v>58257000</v>
      </c>
      <c r="M45" s="120"/>
      <c r="N45" s="119">
        <v>137601000</v>
      </c>
      <c r="O45" s="120"/>
      <c r="P45" s="119">
        <f t="shared" si="27"/>
        <v>338604000</v>
      </c>
      <c r="Q45" s="120">
        <f t="shared" si="28"/>
        <v>0</v>
      </c>
      <c r="R45" s="59">
        <f t="shared" si="29"/>
        <v>136.19650857407692</v>
      </c>
      <c r="S45" s="60">
        <f t="shared" si="30"/>
        <v>0</v>
      </c>
      <c r="T45" s="59">
        <f t="shared" si="31"/>
        <v>73.997569866342644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184011000</v>
      </c>
      <c r="C46" s="118"/>
      <c r="D46" s="118"/>
      <c r="E46" s="118">
        <f t="shared" si="26"/>
        <v>184011000</v>
      </c>
      <c r="F46" s="119">
        <v>184011000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466685000</v>
      </c>
      <c r="C53" s="118"/>
      <c r="D53" s="118"/>
      <c r="E53" s="118">
        <f t="shared" si="26"/>
        <v>466685000</v>
      </c>
      <c r="F53" s="119">
        <v>466685000</v>
      </c>
      <c r="G53" s="120">
        <v>421685000</v>
      </c>
      <c r="H53" s="119">
        <v>109815000</v>
      </c>
      <c r="I53" s="120">
        <v>36642292</v>
      </c>
      <c r="J53" s="119">
        <v>113972000</v>
      </c>
      <c r="K53" s="120">
        <v>70380606</v>
      </c>
      <c r="L53" s="119">
        <v>80184000</v>
      </c>
      <c r="M53" s="120">
        <v>9119661</v>
      </c>
      <c r="N53" s="119">
        <v>73484000</v>
      </c>
      <c r="O53" s="120">
        <v>76480231</v>
      </c>
      <c r="P53" s="119">
        <f t="shared" si="27"/>
        <v>377455000</v>
      </c>
      <c r="Q53" s="120">
        <f t="shared" si="28"/>
        <v>192622790</v>
      </c>
      <c r="R53" s="59">
        <f t="shared" si="29"/>
        <v>-8.3557817020852028</v>
      </c>
      <c r="S53" s="60">
        <f t="shared" si="30"/>
        <v>738.63019688999407</v>
      </c>
      <c r="T53" s="59">
        <f t="shared" si="31"/>
        <v>80.880036855694954</v>
      </c>
      <c r="U53" s="61">
        <f t="shared" si="32"/>
        <v>41.27469063715354</v>
      </c>
      <c r="V53" s="119">
        <v>19671000</v>
      </c>
      <c r="W53" s="120">
        <v>1644000</v>
      </c>
    </row>
    <row r="54" spans="1:23" ht="12.95" customHeight="1" x14ac:dyDescent="0.2">
      <c r="A54" s="58" t="s">
        <v>77</v>
      </c>
      <c r="B54" s="118">
        <v>179378000</v>
      </c>
      <c r="C54" s="118"/>
      <c r="D54" s="118"/>
      <c r="E54" s="118">
        <f t="shared" si="26"/>
        <v>179378000</v>
      </c>
      <c r="F54" s="119">
        <v>179378000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1287662000</v>
      </c>
      <c r="C55" s="121">
        <f>SUM(C44:C54)</f>
        <v>0</v>
      </c>
      <c r="D55" s="121"/>
      <c r="E55" s="121">
        <f t="shared" si="26"/>
        <v>1287662000</v>
      </c>
      <c r="F55" s="122">
        <f t="shared" ref="F55:O55" si="33">SUM(F44:F54)</f>
        <v>1287662000</v>
      </c>
      <c r="G55" s="123">
        <f t="shared" si="33"/>
        <v>879273000</v>
      </c>
      <c r="H55" s="122">
        <f t="shared" si="33"/>
        <v>191184000</v>
      </c>
      <c r="I55" s="123">
        <f t="shared" si="33"/>
        <v>36642292</v>
      </c>
      <c r="J55" s="122">
        <f t="shared" si="33"/>
        <v>175349000</v>
      </c>
      <c r="K55" s="123">
        <f t="shared" si="33"/>
        <v>70380606</v>
      </c>
      <c r="L55" s="122">
        <f t="shared" si="33"/>
        <v>138441000</v>
      </c>
      <c r="M55" s="123">
        <f t="shared" si="33"/>
        <v>9119661</v>
      </c>
      <c r="N55" s="122">
        <f t="shared" si="33"/>
        <v>211085000</v>
      </c>
      <c r="O55" s="123">
        <f t="shared" si="33"/>
        <v>76480231</v>
      </c>
      <c r="P55" s="122">
        <f t="shared" si="27"/>
        <v>716059000</v>
      </c>
      <c r="Q55" s="123">
        <f t="shared" si="28"/>
        <v>192622790</v>
      </c>
      <c r="R55" s="63">
        <f t="shared" si="29"/>
        <v>52.472894590475363</v>
      </c>
      <c r="S55" s="64">
        <f t="shared" si="30"/>
        <v>738.63019688999407</v>
      </c>
      <c r="T55" s="63">
        <f>IF((+$E45+$E47+$E49+$E50+$E53) =0,0,(P55   /(+$E45+$E47+$E49+$E50+$E53) )*100)</f>
        <v>77.472673117141795</v>
      </c>
      <c r="U55" s="65">
        <f>IF((+$E45+$E47+$E49+$E50+$E53) =0,0,(Q55   /(+$E45+$E47+$E49+$E50+$E53) )*100)</f>
        <v>20.840464884292846</v>
      </c>
      <c r="V55" s="122">
        <f>SUM(V44:V54)</f>
        <v>19671000</v>
      </c>
      <c r="W55" s="123">
        <f>SUM(W44:W54)</f>
        <v>1644000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2198986000</v>
      </c>
      <c r="C69" s="130">
        <f>SUM(C9:C16,C19:C25,C28:C31,C34,C37:C41,C44:C54,C57:C60,C63:C67)</f>
        <v>67998000</v>
      </c>
      <c r="D69" s="130"/>
      <c r="E69" s="130">
        <f t="shared" si="35"/>
        <v>2266984000</v>
      </c>
      <c r="F69" s="131">
        <f t="shared" ref="F69:O69" si="43">SUM(F9:F16,F19:F25,F28:F31,F34,F37:F41,F44:F54,F57:F60,F63:F67)</f>
        <v>2266984000</v>
      </c>
      <c r="G69" s="132">
        <f t="shared" si="43"/>
        <v>1503119000</v>
      </c>
      <c r="H69" s="131">
        <f t="shared" si="43"/>
        <v>289427000</v>
      </c>
      <c r="I69" s="132">
        <f t="shared" si="43"/>
        <v>103319781</v>
      </c>
      <c r="J69" s="131">
        <f t="shared" si="43"/>
        <v>381988000</v>
      </c>
      <c r="K69" s="132">
        <f t="shared" si="43"/>
        <v>137859171</v>
      </c>
      <c r="L69" s="131">
        <f t="shared" si="43"/>
        <v>229658000</v>
      </c>
      <c r="M69" s="132">
        <f t="shared" si="43"/>
        <v>36818585</v>
      </c>
      <c r="N69" s="131">
        <f t="shared" si="43"/>
        <v>262342000</v>
      </c>
      <c r="O69" s="132">
        <f t="shared" si="43"/>
        <v>359509304</v>
      </c>
      <c r="P69" s="131">
        <f t="shared" si="36"/>
        <v>1163415000</v>
      </c>
      <c r="Q69" s="132">
        <f t="shared" si="37"/>
        <v>637506841</v>
      </c>
      <c r="R69" s="72">
        <f t="shared" si="38"/>
        <v>14.231596547910371</v>
      </c>
      <c r="S69" s="73">
        <f t="shared" si="39"/>
        <v>876.4343306512186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73.892437523460259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40.490224399179155</v>
      </c>
      <c r="V69" s="131">
        <f>SUM(V9:V16,V19:V25,V28:V31,V34,V37:V41,V44:V54,V57:V60,V63:V67)</f>
        <v>23331000</v>
      </c>
      <c r="W69" s="132">
        <f>SUM(W9:W16,W19:W25,W28:W31,W34,W37:W41,W44:W54,W57:W60,W63:W67)</f>
        <v>1644000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2190727000</v>
      </c>
      <c r="C71" s="118"/>
      <c r="D71" s="118"/>
      <c r="E71" s="118">
        <f>$B71      +$C71      +$D71</f>
        <v>2190727000</v>
      </c>
      <c r="F71" s="119">
        <v>2190727000</v>
      </c>
      <c r="G71" s="120">
        <v>2031879000</v>
      </c>
      <c r="H71" s="119">
        <v>444189000</v>
      </c>
      <c r="I71" s="120">
        <v>231821536</v>
      </c>
      <c r="J71" s="119">
        <v>659030000</v>
      </c>
      <c r="K71" s="120">
        <v>412931655</v>
      </c>
      <c r="L71" s="119">
        <v>288574000</v>
      </c>
      <c r="M71" s="120">
        <v>82234009</v>
      </c>
      <c r="N71" s="119">
        <v>440161000</v>
      </c>
      <c r="O71" s="120">
        <v>562497806</v>
      </c>
      <c r="P71" s="119">
        <f>$H71      +$J71      +$L71      +$N71</f>
        <v>1831954000</v>
      </c>
      <c r="Q71" s="120">
        <f>$I71      +$K71      +$M71      +$O71</f>
        <v>1289485006</v>
      </c>
      <c r="R71" s="59">
        <f>IF(($L71      =0),0,((($N71      -$L71      )/$L71      )*100))</f>
        <v>52.52968042859024</v>
      </c>
      <c r="S71" s="60">
        <f>IF(($M71      =0),0,((($O71      -$M71      )/$M71      )*100))</f>
        <v>584.02089699895328</v>
      </c>
      <c r="T71" s="59">
        <f>IF(($E71      =0),0,(($P71      /$E71      )*100))</f>
        <v>83.623107762856804</v>
      </c>
      <c r="U71" s="61">
        <f>IF(($E71      =0),0,(($Q71      /$E71      )*100))</f>
        <v>58.861054161472424</v>
      </c>
      <c r="V71" s="119">
        <v>23518000</v>
      </c>
      <c r="W71" s="120">
        <v>5091000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2190727000</v>
      </c>
      <c r="C73" s="127">
        <f>SUM(C71:C72)</f>
        <v>0</v>
      </c>
      <c r="D73" s="127"/>
      <c r="E73" s="127">
        <f>$B73      +$C73      +$D73</f>
        <v>2190727000</v>
      </c>
      <c r="F73" s="128">
        <f t="shared" ref="F73:O73" si="44">SUM(F71:F72)</f>
        <v>2190727000</v>
      </c>
      <c r="G73" s="129">
        <f t="shared" si="44"/>
        <v>2031879000</v>
      </c>
      <c r="H73" s="128">
        <f t="shared" si="44"/>
        <v>444189000</v>
      </c>
      <c r="I73" s="129">
        <f t="shared" si="44"/>
        <v>231821536</v>
      </c>
      <c r="J73" s="128">
        <f t="shared" si="44"/>
        <v>659030000</v>
      </c>
      <c r="K73" s="129">
        <f t="shared" si="44"/>
        <v>412931655</v>
      </c>
      <c r="L73" s="128">
        <f t="shared" si="44"/>
        <v>288574000</v>
      </c>
      <c r="M73" s="129">
        <f t="shared" si="44"/>
        <v>82234009</v>
      </c>
      <c r="N73" s="128">
        <f t="shared" si="44"/>
        <v>440161000</v>
      </c>
      <c r="O73" s="129">
        <f t="shared" si="44"/>
        <v>562497806</v>
      </c>
      <c r="P73" s="128">
        <f>$H73      +$J73      +$L73      +$N73</f>
        <v>1831954000</v>
      </c>
      <c r="Q73" s="129">
        <f>$I73      +$K73      +$M73      +$O73</f>
        <v>1289485006</v>
      </c>
      <c r="R73" s="68">
        <f>IF(($L73      =0),0,((($N73      -$L73      )/$L73      )*100))</f>
        <v>52.52968042859024</v>
      </c>
      <c r="S73" s="69">
        <f>IF(($M73      =0),0,((($O73      -$M73      )/$M73      )*100))</f>
        <v>584.02089699895328</v>
      </c>
      <c r="T73" s="68">
        <f>IF(($E71      =0),0,(($P71      /$E71      )*100))</f>
        <v>83.623107762856804</v>
      </c>
      <c r="U73" s="70">
        <f>IF($E71   =0,0,($Q71   /$E71 )*100)</f>
        <v>58.861054161472424</v>
      </c>
      <c r="V73" s="128">
        <f>SUM(V71:V72)</f>
        <v>23518000</v>
      </c>
      <c r="W73" s="129">
        <f>SUM(W71:W72)</f>
        <v>5091000</v>
      </c>
    </row>
    <row r="74" spans="1:23" ht="12.95" customHeight="1" x14ac:dyDescent="0.2">
      <c r="A74" s="71" t="s">
        <v>89</v>
      </c>
      <c r="B74" s="130">
        <f>SUM(B71:B72)</f>
        <v>2190727000</v>
      </c>
      <c r="C74" s="130">
        <f>SUM(C71:C72)</f>
        <v>0</v>
      </c>
      <c r="D74" s="130"/>
      <c r="E74" s="130">
        <f>$B74      +$C74      +$D74</f>
        <v>2190727000</v>
      </c>
      <c r="F74" s="131">
        <f t="shared" ref="F74:O74" si="45">SUM(F71:F72)</f>
        <v>2190727000</v>
      </c>
      <c r="G74" s="132">
        <f t="shared" si="45"/>
        <v>2031879000</v>
      </c>
      <c r="H74" s="131">
        <f t="shared" si="45"/>
        <v>444189000</v>
      </c>
      <c r="I74" s="132">
        <f t="shared" si="45"/>
        <v>231821536</v>
      </c>
      <c r="J74" s="131">
        <f t="shared" si="45"/>
        <v>659030000</v>
      </c>
      <c r="K74" s="132">
        <f t="shared" si="45"/>
        <v>412931655</v>
      </c>
      <c r="L74" s="131">
        <f t="shared" si="45"/>
        <v>288574000</v>
      </c>
      <c r="M74" s="132">
        <f t="shared" si="45"/>
        <v>82234009</v>
      </c>
      <c r="N74" s="131">
        <f t="shared" si="45"/>
        <v>440161000</v>
      </c>
      <c r="O74" s="132">
        <f t="shared" si="45"/>
        <v>562497806</v>
      </c>
      <c r="P74" s="131">
        <f>$H74      +$J74      +$L74      +$N74</f>
        <v>1831954000</v>
      </c>
      <c r="Q74" s="132">
        <f>$I74      +$K74      +$M74      +$O74</f>
        <v>1289485006</v>
      </c>
      <c r="R74" s="72">
        <f>IF(($L74      =0),0,((($N74      -$L74      )/$L74      )*100))</f>
        <v>52.52968042859024</v>
      </c>
      <c r="S74" s="73">
        <f>IF(($M74      =0),0,((($O74      -$M74      )/$M74      )*100))</f>
        <v>584.02089699895328</v>
      </c>
      <c r="T74" s="72">
        <f>IF(($E71      =0),0,(($P71      /$E71      )*100))</f>
        <v>83.623107762856804</v>
      </c>
      <c r="U74" s="76">
        <f>IF($E71   =0,0,($Q71   /$E71 )*100)</f>
        <v>58.861054161472424</v>
      </c>
      <c r="V74" s="131">
        <f>SUM(V71:V72)</f>
        <v>23518000</v>
      </c>
      <c r="W74" s="132">
        <f>SUM(W71:W72)</f>
        <v>5091000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4389713000</v>
      </c>
      <c r="C75" s="130">
        <f>SUM(C9:C16,C19:C25,C28:C31,C34,C37:C41,C44:C54,C57:C60,C63:C67,C71:C72)</f>
        <v>67998000</v>
      </c>
      <c r="D75" s="130"/>
      <c r="E75" s="130">
        <f>$B75      +$C75      +$D75</f>
        <v>4457711000</v>
      </c>
      <c r="F75" s="131">
        <f t="shared" ref="F75:O75" si="46">SUM(F9:F16,F19:F25,F28:F31,F34,F37:F41,F44:F54,F57:F60,F63:F67,F71:F72)</f>
        <v>4457711000</v>
      </c>
      <c r="G75" s="132">
        <f t="shared" si="46"/>
        <v>3534998000</v>
      </c>
      <c r="H75" s="131">
        <f t="shared" si="46"/>
        <v>733616000</v>
      </c>
      <c r="I75" s="132">
        <f t="shared" si="46"/>
        <v>335141317</v>
      </c>
      <c r="J75" s="131">
        <f t="shared" si="46"/>
        <v>1041018000</v>
      </c>
      <c r="K75" s="132">
        <f t="shared" si="46"/>
        <v>550790826</v>
      </c>
      <c r="L75" s="131">
        <f t="shared" si="46"/>
        <v>518232000</v>
      </c>
      <c r="M75" s="132">
        <f t="shared" si="46"/>
        <v>119052594</v>
      </c>
      <c r="N75" s="131">
        <f t="shared" si="46"/>
        <v>702503000</v>
      </c>
      <c r="O75" s="132">
        <f t="shared" si="46"/>
        <v>922007110</v>
      </c>
      <c r="P75" s="131">
        <f>$H75      +$J75      +$L75      +$N75</f>
        <v>2995369000</v>
      </c>
      <c r="Q75" s="132">
        <f>$I75      +$K75      +$M75      +$O75</f>
        <v>1926991847</v>
      </c>
      <c r="R75" s="72">
        <f>IF(($L75      =0),0,((($N75      -$L75      )/$L75      )*100))</f>
        <v>35.557626700010807</v>
      </c>
      <c r="S75" s="73">
        <f>IF(($M75      =0),0,((($O75      -$M75      )/$M75      )*100))</f>
        <v>674.4536082934909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79.554089851317244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51.179030876995043</v>
      </c>
      <c r="V75" s="131">
        <f>SUM(V9:V16,V19:V25,V28:V31,V34,V37:V41,V44:V54,V57:V60,V63:V67,V71:V72)</f>
        <v>46849000</v>
      </c>
      <c r="W75" s="132">
        <f>SUM(W9:W16,W19:W25,W28:W31,W34,W37:W41,W44:W54,W57:W60,W63:W67,W71:W72)</f>
        <v>6735000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 t="s">
        <v>93</v>
      </c>
      <c r="G124" s="36" t="s">
        <v>93</v>
      </c>
      <c r="W124" s="36"/>
    </row>
    <row r="125" spans="1:23" x14ac:dyDescent="0.2">
      <c r="A125" s="36"/>
      <c r="G125" s="36"/>
      <c r="W125" s="36"/>
    </row>
    <row r="126" spans="1:23" x14ac:dyDescent="0.2">
      <c r="A126" s="36" t="s">
        <v>93</v>
      </c>
      <c r="G126" s="36" t="s">
        <v>93</v>
      </c>
      <c r="W126" s="36"/>
    </row>
  </sheetData>
  <sheetProtection algorithmName="SHA-512" hashValue="KOxc+NFF1qkvti01GnIgZgket982vKZOzMdmzJ+fIsPWhMs1d2mT46MJUmMWLLx8vGlH0tG+4HGNCQEW1e9JmQ==" saltValue="8mBpmxqLYrWbA6f9nE6ie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2900000</v>
      </c>
      <c r="C10" s="118"/>
      <c r="D10" s="118"/>
      <c r="E10" s="118">
        <f t="shared" ref="E10:E17" si="0">$B10      +$C10      +$D10</f>
        <v>2900000</v>
      </c>
      <c r="F10" s="119">
        <v>2900000</v>
      </c>
      <c r="G10" s="120">
        <v>2900000</v>
      </c>
      <c r="H10" s="119">
        <v>1033000</v>
      </c>
      <c r="I10" s="120">
        <v>1269740</v>
      </c>
      <c r="J10" s="119">
        <v>525000</v>
      </c>
      <c r="K10" s="120">
        <v>923030</v>
      </c>
      <c r="L10" s="119">
        <v>42000</v>
      </c>
      <c r="M10" s="120">
        <v>469990</v>
      </c>
      <c r="N10" s="119">
        <v>42000</v>
      </c>
      <c r="O10" s="120">
        <v>1471741</v>
      </c>
      <c r="P10" s="119">
        <f t="shared" ref="P10:P17" si="1">$H10      +$J10      +$L10      +$N10</f>
        <v>1642000</v>
      </c>
      <c r="Q10" s="120">
        <f t="shared" ref="Q10:Q17" si="2">$I10      +$K10      +$M10      +$O10</f>
        <v>4134501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213.14304559671484</v>
      </c>
      <c r="T10" s="59">
        <f t="shared" ref="T10:T17" si="5">IF(($E10      =0),0,(($P10      /$E10      )*100))</f>
        <v>56.62068965517242</v>
      </c>
      <c r="U10" s="61">
        <f t="shared" ref="U10:U17" si="6">IF(($E10      =0),0,(($Q10      /$E10      )*100))</f>
        <v>142.56899999999999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</v>
      </c>
      <c r="C15" s="118"/>
      <c r="D15" s="118"/>
      <c r="E15" s="118">
        <f t="shared" si="0"/>
        <v>100000</v>
      </c>
      <c r="F15" s="119">
        <v>100000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2900000</v>
      </c>
      <c r="H17" s="122">
        <f t="shared" si="7"/>
        <v>1033000</v>
      </c>
      <c r="I17" s="123">
        <f t="shared" si="7"/>
        <v>1269740</v>
      </c>
      <c r="J17" s="122">
        <f t="shared" si="7"/>
        <v>525000</v>
      </c>
      <c r="K17" s="123">
        <f t="shared" si="7"/>
        <v>923030</v>
      </c>
      <c r="L17" s="122">
        <f t="shared" si="7"/>
        <v>42000</v>
      </c>
      <c r="M17" s="123">
        <f t="shared" si="7"/>
        <v>469990</v>
      </c>
      <c r="N17" s="122">
        <f t="shared" si="7"/>
        <v>42000</v>
      </c>
      <c r="O17" s="123">
        <f t="shared" si="7"/>
        <v>1471741</v>
      </c>
      <c r="P17" s="122">
        <f t="shared" si="1"/>
        <v>1642000</v>
      </c>
      <c r="Q17" s="123">
        <f t="shared" si="2"/>
        <v>4134501</v>
      </c>
      <c r="R17" s="63">
        <f t="shared" si="3"/>
        <v>0</v>
      </c>
      <c r="S17" s="64">
        <f t="shared" si="4"/>
        <v>213.14304559671484</v>
      </c>
      <c r="T17" s="63">
        <f>IF((SUM($E9:$E14))=0,0,(P17/(SUM($E9:$E14))*100))</f>
        <v>56.62068965517242</v>
      </c>
      <c r="U17" s="65">
        <f>IF((SUM($E9:$E14))=0,0,(Q17/(SUM($E9:$E14))*100))</f>
        <v>142.56899999999999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15000000</v>
      </c>
      <c r="C22" s="118"/>
      <c r="D22" s="118"/>
      <c r="E22" s="118">
        <f t="shared" si="8"/>
        <v>15000000</v>
      </c>
      <c r="F22" s="119">
        <v>15000000</v>
      </c>
      <c r="G22" s="120">
        <v>15000000</v>
      </c>
      <c r="H22" s="119"/>
      <c r="I22" s="120">
        <v>859509</v>
      </c>
      <c r="J22" s="119">
        <v>6076000</v>
      </c>
      <c r="K22" s="120">
        <v>4711870</v>
      </c>
      <c r="L22" s="119"/>
      <c r="M22" s="120">
        <v>3164979</v>
      </c>
      <c r="N22" s="119">
        <v>2432000</v>
      </c>
      <c r="O22" s="120">
        <v>5458135</v>
      </c>
      <c r="P22" s="119">
        <f t="shared" si="9"/>
        <v>8508000</v>
      </c>
      <c r="Q22" s="120">
        <f t="shared" si="10"/>
        <v>14194493</v>
      </c>
      <c r="R22" s="59">
        <f t="shared" si="11"/>
        <v>0</v>
      </c>
      <c r="S22" s="60">
        <f t="shared" si="12"/>
        <v>72.454066835830517</v>
      </c>
      <c r="T22" s="59">
        <f t="shared" si="13"/>
        <v>56.720000000000006</v>
      </c>
      <c r="U22" s="61">
        <f t="shared" si="14"/>
        <v>94.629953333333333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20000000</v>
      </c>
      <c r="D23" s="118"/>
      <c r="E23" s="118">
        <f t="shared" si="8"/>
        <v>20000000</v>
      </c>
      <c r="F23" s="119">
        <v>20000000</v>
      </c>
      <c r="G23" s="120">
        <v>20000000</v>
      </c>
      <c r="H23" s="119"/>
      <c r="I23" s="120"/>
      <c r="J23" s="119"/>
      <c r="K23" s="120"/>
      <c r="L23" s="119"/>
      <c r="M23" s="120"/>
      <c r="N23" s="119"/>
      <c r="O23" s="120">
        <v>17199373</v>
      </c>
      <c r="P23" s="119">
        <f t="shared" si="9"/>
        <v>0</v>
      </c>
      <c r="Q23" s="120">
        <f t="shared" si="10"/>
        <v>17199373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85.996865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15000000</v>
      </c>
      <c r="C26" s="121">
        <f>SUM(C19:C25)</f>
        <v>20000000</v>
      </c>
      <c r="D26" s="121"/>
      <c r="E26" s="121">
        <f t="shared" si="8"/>
        <v>35000000</v>
      </c>
      <c r="F26" s="122">
        <f t="shared" ref="F26:O26" si="15">SUM(F19:F25)</f>
        <v>35000000</v>
      </c>
      <c r="G26" s="123">
        <f t="shared" si="15"/>
        <v>35000000</v>
      </c>
      <c r="H26" s="122">
        <f t="shared" si="15"/>
        <v>0</v>
      </c>
      <c r="I26" s="123">
        <f t="shared" si="15"/>
        <v>859509</v>
      </c>
      <c r="J26" s="122">
        <f t="shared" si="15"/>
        <v>6076000</v>
      </c>
      <c r="K26" s="123">
        <f t="shared" si="15"/>
        <v>4711870</v>
      </c>
      <c r="L26" s="122">
        <f t="shared" si="15"/>
        <v>0</v>
      </c>
      <c r="M26" s="123">
        <f t="shared" si="15"/>
        <v>3164979</v>
      </c>
      <c r="N26" s="122">
        <f t="shared" si="15"/>
        <v>2432000</v>
      </c>
      <c r="O26" s="123">
        <f t="shared" si="15"/>
        <v>22657508</v>
      </c>
      <c r="P26" s="122">
        <f t="shared" si="9"/>
        <v>8508000</v>
      </c>
      <c r="Q26" s="123">
        <f t="shared" si="10"/>
        <v>31393866</v>
      </c>
      <c r="R26" s="63">
        <f t="shared" si="11"/>
        <v>0</v>
      </c>
      <c r="S26" s="64">
        <f t="shared" si="12"/>
        <v>615.88177994229977</v>
      </c>
      <c r="T26" s="63">
        <f>IF(($E26-$E21-$E25)   =0,0,($P26   /($E26-$E21-$E25)   )*100)</f>
        <v>24.30857142857143</v>
      </c>
      <c r="U26" s="65">
        <f>IF(($E26-$E21-$E25)   =0,0,($Q26   /($E26-$E21-$E25)   )*100)</f>
        <v>89.696759999999998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3036000</v>
      </c>
      <c r="C34" s="118"/>
      <c r="D34" s="118"/>
      <c r="E34" s="118">
        <f>$B34      +$C34      +$D34</f>
        <v>3036000</v>
      </c>
      <c r="F34" s="119">
        <v>3036000</v>
      </c>
      <c r="G34" s="120">
        <v>3036000</v>
      </c>
      <c r="H34" s="119">
        <v>760000</v>
      </c>
      <c r="I34" s="120">
        <v>1867980</v>
      </c>
      <c r="J34" s="119"/>
      <c r="K34" s="120">
        <v>1168020</v>
      </c>
      <c r="L34" s="119">
        <v>576000</v>
      </c>
      <c r="M34" s="120"/>
      <c r="N34" s="119"/>
      <c r="O34" s="120"/>
      <c r="P34" s="119">
        <f>$H34      +$J34      +$L34      +$N34</f>
        <v>1336000</v>
      </c>
      <c r="Q34" s="120">
        <f>$I34      +$K34      +$M34      +$O34</f>
        <v>3036000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44.00527009222661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3036000</v>
      </c>
      <c r="C35" s="121">
        <f>C34</f>
        <v>0</v>
      </c>
      <c r="D35" s="121"/>
      <c r="E35" s="121">
        <f>$B35      +$C35      +$D35</f>
        <v>3036000</v>
      </c>
      <c r="F35" s="122">
        <f t="shared" ref="F35:O35" si="17">F34</f>
        <v>3036000</v>
      </c>
      <c r="G35" s="123">
        <f t="shared" si="17"/>
        <v>3036000</v>
      </c>
      <c r="H35" s="122">
        <f t="shared" si="17"/>
        <v>760000</v>
      </c>
      <c r="I35" s="123">
        <f t="shared" si="17"/>
        <v>1867980</v>
      </c>
      <c r="J35" s="122">
        <f t="shared" si="17"/>
        <v>0</v>
      </c>
      <c r="K35" s="123">
        <f t="shared" si="17"/>
        <v>1168020</v>
      </c>
      <c r="L35" s="122">
        <f t="shared" si="17"/>
        <v>576000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1336000</v>
      </c>
      <c r="Q35" s="123">
        <f>$I35      +$K35      +$M35      +$O35</f>
        <v>3036000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44.00527009222661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25092000</v>
      </c>
      <c r="C38" s="118">
        <v>8195000</v>
      </c>
      <c r="D38" s="118"/>
      <c r="E38" s="118">
        <f t="shared" si="18"/>
        <v>33287000</v>
      </c>
      <c r="F38" s="119">
        <v>25092000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1300000</v>
      </c>
      <c r="K40" s="120">
        <v>1278917</v>
      </c>
      <c r="L40" s="119"/>
      <c r="M40" s="120">
        <v>2569333</v>
      </c>
      <c r="N40" s="119"/>
      <c r="O40" s="120">
        <v>151749</v>
      </c>
      <c r="P40" s="119">
        <f t="shared" si="19"/>
        <v>1300000</v>
      </c>
      <c r="Q40" s="120">
        <f t="shared" si="20"/>
        <v>3999999</v>
      </c>
      <c r="R40" s="59">
        <f t="shared" si="21"/>
        <v>0</v>
      </c>
      <c r="S40" s="60">
        <f t="shared" si="22"/>
        <v>-94.093836805116354</v>
      </c>
      <c r="T40" s="59">
        <f t="shared" si="23"/>
        <v>32.5</v>
      </c>
      <c r="U40" s="61">
        <f t="shared" si="24"/>
        <v>99.999974999999992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29092000</v>
      </c>
      <c r="C42" s="121">
        <f>SUM(C37:C41)</f>
        <v>8195000</v>
      </c>
      <c r="D42" s="121"/>
      <c r="E42" s="121">
        <f t="shared" si="18"/>
        <v>37287000</v>
      </c>
      <c r="F42" s="122">
        <f t="shared" ref="F42:O42" si="25">SUM(F37:F41)</f>
        <v>29092000</v>
      </c>
      <c r="G42" s="123">
        <f t="shared" si="25"/>
        <v>4000000</v>
      </c>
      <c r="H42" s="122">
        <f t="shared" si="25"/>
        <v>0</v>
      </c>
      <c r="I42" s="123">
        <f t="shared" si="25"/>
        <v>0</v>
      </c>
      <c r="J42" s="122">
        <f t="shared" si="25"/>
        <v>1300000</v>
      </c>
      <c r="K42" s="123">
        <f t="shared" si="25"/>
        <v>1278917</v>
      </c>
      <c r="L42" s="122">
        <f t="shared" si="25"/>
        <v>0</v>
      </c>
      <c r="M42" s="123">
        <f t="shared" si="25"/>
        <v>2569333</v>
      </c>
      <c r="N42" s="122">
        <f t="shared" si="25"/>
        <v>0</v>
      </c>
      <c r="O42" s="123">
        <f t="shared" si="25"/>
        <v>151749</v>
      </c>
      <c r="P42" s="122">
        <f t="shared" si="19"/>
        <v>1300000</v>
      </c>
      <c r="Q42" s="123">
        <f t="shared" si="20"/>
        <v>3999999</v>
      </c>
      <c r="R42" s="63">
        <f t="shared" si="21"/>
        <v>0</v>
      </c>
      <c r="S42" s="64">
        <f t="shared" si="22"/>
        <v>-94.093836805116354</v>
      </c>
      <c r="T42" s="63">
        <f>IF((+$E37+$E40) =0,0,(P42   /(+$E37+$E40) )*100)</f>
        <v>32.5</v>
      </c>
      <c r="U42" s="65">
        <f>IF((+$E37+$E40) =0,0,(Q42   /(+$E37+$E40) )*100)</f>
        <v>99.999974999999992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61899000</v>
      </c>
      <c r="C46" s="118"/>
      <c r="D46" s="118"/>
      <c r="E46" s="118">
        <f t="shared" si="26"/>
        <v>61899000</v>
      </c>
      <c r="F46" s="119">
        <v>61899000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42563000</v>
      </c>
      <c r="C53" s="118"/>
      <c r="D53" s="118"/>
      <c r="E53" s="118">
        <f t="shared" si="26"/>
        <v>42563000</v>
      </c>
      <c r="F53" s="119">
        <v>42563000</v>
      </c>
      <c r="G53" s="120">
        <v>42563000</v>
      </c>
      <c r="H53" s="119">
        <v>15000000</v>
      </c>
      <c r="I53" s="120">
        <v>16339993</v>
      </c>
      <c r="J53" s="119">
        <v>10000000</v>
      </c>
      <c r="K53" s="120">
        <v>13012132</v>
      </c>
      <c r="L53" s="119">
        <v>7085000</v>
      </c>
      <c r="M53" s="120">
        <v>1939989</v>
      </c>
      <c r="N53" s="119">
        <v>10478000</v>
      </c>
      <c r="O53" s="120">
        <v>11270888</v>
      </c>
      <c r="P53" s="119">
        <f t="shared" si="27"/>
        <v>42563000</v>
      </c>
      <c r="Q53" s="120">
        <f t="shared" si="28"/>
        <v>42563002</v>
      </c>
      <c r="R53" s="59">
        <f t="shared" si="29"/>
        <v>47.889908256880737</v>
      </c>
      <c r="S53" s="60">
        <f t="shared" si="30"/>
        <v>480.97690244635407</v>
      </c>
      <c r="T53" s="59">
        <f t="shared" si="31"/>
        <v>100</v>
      </c>
      <c r="U53" s="61">
        <f t="shared" si="32"/>
        <v>100.0000046989169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104462000</v>
      </c>
      <c r="C55" s="121">
        <f>SUM(C44:C54)</f>
        <v>0</v>
      </c>
      <c r="D55" s="121"/>
      <c r="E55" s="121">
        <f t="shared" si="26"/>
        <v>104462000</v>
      </c>
      <c r="F55" s="122">
        <f t="shared" ref="F55:O55" si="33">SUM(F44:F54)</f>
        <v>104462000</v>
      </c>
      <c r="G55" s="123">
        <f t="shared" si="33"/>
        <v>42563000</v>
      </c>
      <c r="H55" s="122">
        <f t="shared" si="33"/>
        <v>15000000</v>
      </c>
      <c r="I55" s="123">
        <f t="shared" si="33"/>
        <v>16339993</v>
      </c>
      <c r="J55" s="122">
        <f t="shared" si="33"/>
        <v>10000000</v>
      </c>
      <c r="K55" s="123">
        <f t="shared" si="33"/>
        <v>13012132</v>
      </c>
      <c r="L55" s="122">
        <f t="shared" si="33"/>
        <v>7085000</v>
      </c>
      <c r="M55" s="123">
        <f t="shared" si="33"/>
        <v>1939989</v>
      </c>
      <c r="N55" s="122">
        <f t="shared" si="33"/>
        <v>10478000</v>
      </c>
      <c r="O55" s="123">
        <f t="shared" si="33"/>
        <v>11270888</v>
      </c>
      <c r="P55" s="122">
        <f t="shared" si="27"/>
        <v>42563000</v>
      </c>
      <c r="Q55" s="123">
        <f t="shared" si="28"/>
        <v>42563002</v>
      </c>
      <c r="R55" s="63">
        <f t="shared" si="29"/>
        <v>47.889908256880737</v>
      </c>
      <c r="S55" s="64">
        <f t="shared" si="30"/>
        <v>480.97690244635407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100.0000046989169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154590000</v>
      </c>
      <c r="C69" s="130">
        <f>SUM(C9:C16,C19:C25,C28:C31,C34,C37:C41,C44:C54,C57:C60,C63:C67)</f>
        <v>28195000</v>
      </c>
      <c r="D69" s="130"/>
      <c r="E69" s="130">
        <f t="shared" si="35"/>
        <v>182785000</v>
      </c>
      <c r="F69" s="131">
        <f t="shared" ref="F69:O69" si="43">SUM(F9:F16,F19:F25,F28:F31,F34,F37:F41,F44:F54,F57:F60,F63:F67)</f>
        <v>174590000</v>
      </c>
      <c r="G69" s="132">
        <f t="shared" si="43"/>
        <v>87499000</v>
      </c>
      <c r="H69" s="131">
        <f t="shared" si="43"/>
        <v>16793000</v>
      </c>
      <c r="I69" s="132">
        <f t="shared" si="43"/>
        <v>20337222</v>
      </c>
      <c r="J69" s="131">
        <f t="shared" si="43"/>
        <v>17901000</v>
      </c>
      <c r="K69" s="132">
        <f t="shared" si="43"/>
        <v>21093969</v>
      </c>
      <c r="L69" s="131">
        <f t="shared" si="43"/>
        <v>7703000</v>
      </c>
      <c r="M69" s="132">
        <f t="shared" si="43"/>
        <v>8144291</v>
      </c>
      <c r="N69" s="131">
        <f t="shared" si="43"/>
        <v>12952000</v>
      </c>
      <c r="O69" s="132">
        <f t="shared" si="43"/>
        <v>35551886</v>
      </c>
      <c r="P69" s="131">
        <f t="shared" si="36"/>
        <v>55349000</v>
      </c>
      <c r="Q69" s="132">
        <f t="shared" si="37"/>
        <v>85127368</v>
      </c>
      <c r="R69" s="72">
        <f t="shared" si="38"/>
        <v>68.14228222770349</v>
      </c>
      <c r="S69" s="73">
        <f t="shared" si="39"/>
        <v>336.5252420376433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63.256722933976384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97.28953245179946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139506000</v>
      </c>
      <c r="C71" s="118"/>
      <c r="D71" s="118"/>
      <c r="E71" s="118">
        <f>$B71      +$C71      +$D71</f>
        <v>139506000</v>
      </c>
      <c r="F71" s="119">
        <v>139506000</v>
      </c>
      <c r="G71" s="120">
        <v>139506000</v>
      </c>
      <c r="H71" s="119">
        <v>44401000</v>
      </c>
      <c r="I71" s="120">
        <v>47695574</v>
      </c>
      <c r="J71" s="119">
        <v>38822000</v>
      </c>
      <c r="K71" s="120">
        <v>40750265</v>
      </c>
      <c r="L71" s="119">
        <v>15868000</v>
      </c>
      <c r="M71" s="120">
        <v>23719298</v>
      </c>
      <c r="N71" s="119">
        <v>35197000</v>
      </c>
      <c r="O71" s="120">
        <v>23044973</v>
      </c>
      <c r="P71" s="119">
        <f>$H71      +$J71      +$L71      +$N71</f>
        <v>134288000</v>
      </c>
      <c r="Q71" s="120">
        <f>$I71      +$K71      +$M71      +$O71</f>
        <v>135210110</v>
      </c>
      <c r="R71" s="59">
        <f>IF(($L71      =0),0,((($N71      -$L71      )/$L71      )*100))</f>
        <v>121.81119233677842</v>
      </c>
      <c r="S71" s="60">
        <f>IF(($M71      =0),0,((($O71      -$M71      )/$M71      )*100))</f>
        <v>-2.8429382690836804</v>
      </c>
      <c r="T71" s="59">
        <f>IF(($E71      =0),0,(($P71      /$E71      )*100))</f>
        <v>96.259659082763463</v>
      </c>
      <c r="U71" s="61">
        <f>IF(($E71      =0),0,(($Q71      /$E71      )*100))</f>
        <v>96.920641406104409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139506000</v>
      </c>
      <c r="C73" s="127">
        <f>SUM(C71:C72)</f>
        <v>0</v>
      </c>
      <c r="D73" s="127"/>
      <c r="E73" s="127">
        <f>$B73      +$C73      +$D73</f>
        <v>139506000</v>
      </c>
      <c r="F73" s="128">
        <f t="shared" ref="F73:O73" si="44">SUM(F71:F72)</f>
        <v>139506000</v>
      </c>
      <c r="G73" s="129">
        <f t="shared" si="44"/>
        <v>139506000</v>
      </c>
      <c r="H73" s="128">
        <f t="shared" si="44"/>
        <v>44401000</v>
      </c>
      <c r="I73" s="129">
        <f t="shared" si="44"/>
        <v>47695574</v>
      </c>
      <c r="J73" s="128">
        <f t="shared" si="44"/>
        <v>38822000</v>
      </c>
      <c r="K73" s="129">
        <f t="shared" si="44"/>
        <v>40750265</v>
      </c>
      <c r="L73" s="128">
        <f t="shared" si="44"/>
        <v>15868000</v>
      </c>
      <c r="M73" s="129">
        <f t="shared" si="44"/>
        <v>23719298</v>
      </c>
      <c r="N73" s="128">
        <f t="shared" si="44"/>
        <v>35197000</v>
      </c>
      <c r="O73" s="129">
        <f t="shared" si="44"/>
        <v>23044973</v>
      </c>
      <c r="P73" s="128">
        <f>$H73      +$J73      +$L73      +$N73</f>
        <v>134288000</v>
      </c>
      <c r="Q73" s="129">
        <f>$I73      +$K73      +$M73      +$O73</f>
        <v>135210110</v>
      </c>
      <c r="R73" s="68">
        <f>IF(($L73      =0),0,((($N73      -$L73      )/$L73      )*100))</f>
        <v>121.81119233677842</v>
      </c>
      <c r="S73" s="69">
        <f>IF(($M73      =0),0,((($O73      -$M73      )/$M73      )*100))</f>
        <v>-2.8429382690836804</v>
      </c>
      <c r="T73" s="68">
        <f>IF(($E71      =0),0,(($P71      /$E71      )*100))</f>
        <v>96.259659082763463</v>
      </c>
      <c r="U73" s="70">
        <f>IF($E71   =0,0,($Q71   /$E71 )*100)</f>
        <v>96.920641406104409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139506000</v>
      </c>
      <c r="C74" s="130">
        <f>SUM(C71:C72)</f>
        <v>0</v>
      </c>
      <c r="D74" s="130"/>
      <c r="E74" s="130">
        <f>$B74      +$C74      +$D74</f>
        <v>139506000</v>
      </c>
      <c r="F74" s="131">
        <f t="shared" ref="F74:O74" si="45">SUM(F71:F72)</f>
        <v>139506000</v>
      </c>
      <c r="G74" s="132">
        <f t="shared" si="45"/>
        <v>139506000</v>
      </c>
      <c r="H74" s="131">
        <f t="shared" si="45"/>
        <v>44401000</v>
      </c>
      <c r="I74" s="132">
        <f t="shared" si="45"/>
        <v>47695574</v>
      </c>
      <c r="J74" s="131">
        <f t="shared" si="45"/>
        <v>38822000</v>
      </c>
      <c r="K74" s="132">
        <f t="shared" si="45"/>
        <v>40750265</v>
      </c>
      <c r="L74" s="131">
        <f t="shared" si="45"/>
        <v>15868000</v>
      </c>
      <c r="M74" s="132">
        <f t="shared" si="45"/>
        <v>23719298</v>
      </c>
      <c r="N74" s="131">
        <f t="shared" si="45"/>
        <v>35197000</v>
      </c>
      <c r="O74" s="132">
        <f t="shared" si="45"/>
        <v>23044973</v>
      </c>
      <c r="P74" s="131">
        <f>$H74      +$J74      +$L74      +$N74</f>
        <v>134288000</v>
      </c>
      <c r="Q74" s="132">
        <f>$I74      +$K74      +$M74      +$O74</f>
        <v>135210110</v>
      </c>
      <c r="R74" s="72">
        <f>IF(($L74      =0),0,((($N74      -$L74      )/$L74      )*100))</f>
        <v>121.81119233677842</v>
      </c>
      <c r="S74" s="73">
        <f>IF(($M74      =0),0,((($O74      -$M74      )/$M74      )*100))</f>
        <v>-2.8429382690836804</v>
      </c>
      <c r="T74" s="72">
        <f>IF(($E71      =0),0,(($P71      /$E71      )*100))</f>
        <v>96.259659082763463</v>
      </c>
      <c r="U74" s="76">
        <f>IF($E71   =0,0,($Q71   /$E71 )*100)</f>
        <v>96.920641406104409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294096000</v>
      </c>
      <c r="C75" s="130">
        <f>SUM(C9:C16,C19:C25,C28:C31,C34,C37:C41,C44:C54,C57:C60,C63:C67,C71:C72)</f>
        <v>28195000</v>
      </c>
      <c r="D75" s="130"/>
      <c r="E75" s="130">
        <f>$B75      +$C75      +$D75</f>
        <v>322291000</v>
      </c>
      <c r="F75" s="131">
        <f t="shared" ref="F75:O75" si="46">SUM(F9:F16,F19:F25,F28:F31,F34,F37:F41,F44:F54,F57:F60,F63:F67,F71:F72)</f>
        <v>314096000</v>
      </c>
      <c r="G75" s="132">
        <f t="shared" si="46"/>
        <v>227005000</v>
      </c>
      <c r="H75" s="131">
        <f t="shared" si="46"/>
        <v>61194000</v>
      </c>
      <c r="I75" s="132">
        <f t="shared" si="46"/>
        <v>68032796</v>
      </c>
      <c r="J75" s="131">
        <f t="shared" si="46"/>
        <v>56723000</v>
      </c>
      <c r="K75" s="132">
        <f t="shared" si="46"/>
        <v>61844234</v>
      </c>
      <c r="L75" s="131">
        <f t="shared" si="46"/>
        <v>23571000</v>
      </c>
      <c r="M75" s="132">
        <f t="shared" si="46"/>
        <v>31863589</v>
      </c>
      <c r="N75" s="131">
        <f t="shared" si="46"/>
        <v>48149000</v>
      </c>
      <c r="O75" s="132">
        <f t="shared" si="46"/>
        <v>58596859</v>
      </c>
      <c r="P75" s="131">
        <f>$H75      +$J75      +$L75      +$N75</f>
        <v>189637000</v>
      </c>
      <c r="Q75" s="132">
        <f>$I75      +$K75      +$M75      +$O75</f>
        <v>220337478</v>
      </c>
      <c r="R75" s="72">
        <f>IF(($L75      =0),0,((($N75      -$L75      )/$L75      )*100))</f>
        <v>104.27219888846464</v>
      </c>
      <c r="S75" s="73">
        <f>IF(($M75      =0),0,((($O75      -$M75      )/$M75      )*100))</f>
        <v>83.899117579002166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83.538688575141521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97.062830334133608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PsyTHC1My2NBGccmArYTX7cmTszmEs9nDLWRKN17EJ1DfuzYwBMF8dahtp46HRVLEISOaC2rsSb4YPxqGrp/oQ==" saltValue="O9/VdKiB09k3Pb4bcR9hQ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2900000</v>
      </c>
      <c r="C10" s="118"/>
      <c r="D10" s="118"/>
      <c r="E10" s="118">
        <f t="shared" ref="E10:E17" si="0">$B10      +$C10      +$D10</f>
        <v>2900000</v>
      </c>
      <c r="F10" s="119">
        <v>2900000</v>
      </c>
      <c r="G10" s="120">
        <v>2900000</v>
      </c>
      <c r="H10" s="119">
        <v>126000</v>
      </c>
      <c r="I10" s="120"/>
      <c r="J10" s="119">
        <v>558000</v>
      </c>
      <c r="K10" s="120">
        <v>641541</v>
      </c>
      <c r="L10" s="119">
        <v>1075000</v>
      </c>
      <c r="M10" s="120">
        <v>1095117</v>
      </c>
      <c r="N10" s="119">
        <v>572000</v>
      </c>
      <c r="O10" s="120">
        <v>1163342</v>
      </c>
      <c r="P10" s="119">
        <f t="shared" ref="P10:P17" si="1">$H10      +$J10      +$L10      +$N10</f>
        <v>2331000</v>
      </c>
      <c r="Q10" s="120">
        <f t="shared" ref="Q10:Q17" si="2">$I10      +$K10      +$M10      +$O10</f>
        <v>2900000</v>
      </c>
      <c r="R10" s="59">
        <f t="shared" ref="R10:R17" si="3">IF(($L10      =0),0,((($N10      -$L10      )/$L10      )*100))</f>
        <v>-46.790697674418603</v>
      </c>
      <c r="S10" s="60">
        <f t="shared" ref="S10:S17" si="4">IF(($M10      =0),0,((($O10      -$M10      )/$M10      )*100))</f>
        <v>6.2299279437722177</v>
      </c>
      <c r="T10" s="59">
        <f t="shared" ref="T10:T17" si="5">IF(($E10      =0),0,(($P10      /$E10      )*100))</f>
        <v>80.379310344827587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2900000</v>
      </c>
      <c r="C17" s="121">
        <f>SUM(C9:C16)</f>
        <v>0</v>
      </c>
      <c r="D17" s="121"/>
      <c r="E17" s="121">
        <f t="shared" si="0"/>
        <v>2900000</v>
      </c>
      <c r="F17" s="122">
        <f t="shared" ref="F17:O17" si="7">SUM(F9:F16)</f>
        <v>2900000</v>
      </c>
      <c r="G17" s="123">
        <f t="shared" si="7"/>
        <v>2900000</v>
      </c>
      <c r="H17" s="122">
        <f t="shared" si="7"/>
        <v>126000</v>
      </c>
      <c r="I17" s="123">
        <f t="shared" si="7"/>
        <v>0</v>
      </c>
      <c r="J17" s="122">
        <f t="shared" si="7"/>
        <v>558000</v>
      </c>
      <c r="K17" s="123">
        <f t="shared" si="7"/>
        <v>641541</v>
      </c>
      <c r="L17" s="122">
        <f t="shared" si="7"/>
        <v>1075000</v>
      </c>
      <c r="M17" s="123">
        <f t="shared" si="7"/>
        <v>1095117</v>
      </c>
      <c r="N17" s="122">
        <f t="shared" si="7"/>
        <v>572000</v>
      </c>
      <c r="O17" s="123">
        <f t="shared" si="7"/>
        <v>1163342</v>
      </c>
      <c r="P17" s="122">
        <f t="shared" si="1"/>
        <v>2331000</v>
      </c>
      <c r="Q17" s="123">
        <f t="shared" si="2"/>
        <v>2900000</v>
      </c>
      <c r="R17" s="63">
        <f t="shared" si="3"/>
        <v>-46.790697674418603</v>
      </c>
      <c r="S17" s="64">
        <f t="shared" si="4"/>
        <v>6.2299279437722177</v>
      </c>
      <c r="T17" s="63">
        <f>IF((SUM($E9:$E14))=0,0,(P17/(SUM($E9:$E14))*100))</f>
        <v>80.379310344827587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1836000</v>
      </c>
      <c r="C34" s="118"/>
      <c r="D34" s="118"/>
      <c r="E34" s="118">
        <f>$B34      +$C34      +$D34</f>
        <v>1836000</v>
      </c>
      <c r="F34" s="119">
        <v>1836000</v>
      </c>
      <c r="G34" s="120">
        <v>1836000</v>
      </c>
      <c r="H34" s="119">
        <v>420000</v>
      </c>
      <c r="I34" s="120"/>
      <c r="J34" s="119"/>
      <c r="K34" s="120">
        <v>1260000</v>
      </c>
      <c r="L34" s="119">
        <v>757000</v>
      </c>
      <c r="M34" s="120">
        <v>630000</v>
      </c>
      <c r="N34" s="119"/>
      <c r="O34" s="120">
        <v>-54000</v>
      </c>
      <c r="P34" s="119">
        <f>$H34      +$J34      +$L34      +$N34</f>
        <v>1177000</v>
      </c>
      <c r="Q34" s="120">
        <f>$I34      +$K34      +$M34      +$O34</f>
        <v>1836000</v>
      </c>
      <c r="R34" s="59">
        <f>IF(($L34      =0),0,((($N34      -$L34      )/$L34      )*100))</f>
        <v>-100</v>
      </c>
      <c r="S34" s="60">
        <f>IF(($M34      =0),0,((($O34      -$M34      )/$M34      )*100))</f>
        <v>-108.57142857142857</v>
      </c>
      <c r="T34" s="59">
        <f>IF(($E34      =0),0,(($P34      /$E34      )*100))</f>
        <v>64.106753812636157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1836000</v>
      </c>
      <c r="C35" s="121">
        <f>C34</f>
        <v>0</v>
      </c>
      <c r="D35" s="121"/>
      <c r="E35" s="121">
        <f>$B35      +$C35      +$D35</f>
        <v>1836000</v>
      </c>
      <c r="F35" s="122">
        <f t="shared" ref="F35:O35" si="17">F34</f>
        <v>1836000</v>
      </c>
      <c r="G35" s="123">
        <f t="shared" si="17"/>
        <v>1836000</v>
      </c>
      <c r="H35" s="122">
        <f t="shared" si="17"/>
        <v>420000</v>
      </c>
      <c r="I35" s="123">
        <f t="shared" si="17"/>
        <v>0</v>
      </c>
      <c r="J35" s="122">
        <f t="shared" si="17"/>
        <v>0</v>
      </c>
      <c r="K35" s="123">
        <f t="shared" si="17"/>
        <v>1260000</v>
      </c>
      <c r="L35" s="122">
        <f t="shared" si="17"/>
        <v>757000</v>
      </c>
      <c r="M35" s="123">
        <f t="shared" si="17"/>
        <v>630000</v>
      </c>
      <c r="N35" s="122">
        <f t="shared" si="17"/>
        <v>0</v>
      </c>
      <c r="O35" s="123">
        <f t="shared" si="17"/>
        <v>-54000</v>
      </c>
      <c r="P35" s="122">
        <f>$H35      +$J35      +$L35      +$N35</f>
        <v>1177000</v>
      </c>
      <c r="Q35" s="123">
        <f>$I35      +$K35      +$M35      +$O35</f>
        <v>1836000</v>
      </c>
      <c r="R35" s="63">
        <f>IF(($L35      =0),0,((($N35      -$L35      )/$L35      )*100))</f>
        <v>-100</v>
      </c>
      <c r="S35" s="64">
        <f>IF(($M35      =0),0,((($O35      -$M35      )/$M35      )*100))</f>
        <v>-108.57142857142857</v>
      </c>
      <c r="T35" s="63">
        <f>IF($E35   =0,0,($P35   /$E35   )*100)</f>
        <v>64.106753812636157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28235000</v>
      </c>
      <c r="C37" s="118"/>
      <c r="D37" s="118"/>
      <c r="E37" s="118">
        <f t="shared" ref="E37:E42" si="18">$B37      +$C37      +$D37</f>
        <v>28235000</v>
      </c>
      <c r="F37" s="119">
        <v>28235000</v>
      </c>
      <c r="G37" s="120">
        <v>28235000</v>
      </c>
      <c r="H37" s="119"/>
      <c r="I37" s="120"/>
      <c r="J37" s="119">
        <v>12706000</v>
      </c>
      <c r="K37" s="120">
        <v>12758600</v>
      </c>
      <c r="L37" s="119"/>
      <c r="M37" s="120"/>
      <c r="N37" s="119"/>
      <c r="O37" s="120">
        <v>15476400</v>
      </c>
      <c r="P37" s="119">
        <f t="shared" ref="P37:P42" si="19">$H37      +$J37      +$L37      +$N37</f>
        <v>12706000</v>
      </c>
      <c r="Q37" s="120">
        <f t="shared" ref="Q37:Q42" si="20">$I37      +$K37      +$M37      +$O37</f>
        <v>28235000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45.000885425889855</v>
      </c>
      <c r="U37" s="61">
        <f t="shared" ref="U37:U42" si="24">IF(($E37      =0),0,(($Q37      /$E37      )*100))</f>
        <v>100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23865000</v>
      </c>
      <c r="C38" s="118">
        <v>35227000</v>
      </c>
      <c r="D38" s="118"/>
      <c r="E38" s="118">
        <f t="shared" si="18"/>
        <v>59092000</v>
      </c>
      <c r="F38" s="119">
        <v>23865000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52100000</v>
      </c>
      <c r="C42" s="121">
        <f>SUM(C37:C41)</f>
        <v>35227000</v>
      </c>
      <c r="D42" s="121"/>
      <c r="E42" s="121">
        <f t="shared" si="18"/>
        <v>87327000</v>
      </c>
      <c r="F42" s="122">
        <f t="shared" ref="F42:O42" si="25">SUM(F37:F41)</f>
        <v>52100000</v>
      </c>
      <c r="G42" s="123">
        <f t="shared" si="25"/>
        <v>28235000</v>
      </c>
      <c r="H42" s="122">
        <f t="shared" si="25"/>
        <v>0</v>
      </c>
      <c r="I42" s="123">
        <f t="shared" si="25"/>
        <v>0</v>
      </c>
      <c r="J42" s="122">
        <f t="shared" si="25"/>
        <v>12706000</v>
      </c>
      <c r="K42" s="123">
        <f t="shared" si="25"/>
        <v>12758600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15476400</v>
      </c>
      <c r="P42" s="122">
        <f t="shared" si="19"/>
        <v>12706000</v>
      </c>
      <c r="Q42" s="123">
        <f t="shared" si="20"/>
        <v>28235000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45.000885425889855</v>
      </c>
      <c r="U42" s="65">
        <f>IF((+$E37+$E40) =0,0,(Q42   /(+$E37+$E40) )*100)</f>
        <v>100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28112000</v>
      </c>
      <c r="C46" s="118"/>
      <c r="D46" s="118"/>
      <c r="E46" s="118">
        <f t="shared" si="26"/>
        <v>28112000</v>
      </c>
      <c r="F46" s="119">
        <v>28112000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17000000</v>
      </c>
      <c r="C54" s="118"/>
      <c r="D54" s="118"/>
      <c r="E54" s="118">
        <f t="shared" si="26"/>
        <v>17000000</v>
      </c>
      <c r="F54" s="119">
        <v>17000000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45112000</v>
      </c>
      <c r="C55" s="121">
        <f>SUM(C44:C54)</f>
        <v>0</v>
      </c>
      <c r="D55" s="121"/>
      <c r="E55" s="121">
        <f t="shared" si="26"/>
        <v>45112000</v>
      </c>
      <c r="F55" s="122">
        <f t="shared" ref="F55:O55" si="33">SUM(F44:F54)</f>
        <v>45112000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101948000</v>
      </c>
      <c r="C69" s="130">
        <f>SUM(C9:C16,C19:C25,C28:C31,C34,C37:C41,C44:C54,C57:C60,C63:C67)</f>
        <v>35227000</v>
      </c>
      <c r="D69" s="130"/>
      <c r="E69" s="130">
        <f t="shared" si="35"/>
        <v>137175000</v>
      </c>
      <c r="F69" s="131">
        <f t="shared" ref="F69:O69" si="43">SUM(F9:F16,F19:F25,F28:F31,F34,F37:F41,F44:F54,F57:F60,F63:F67)</f>
        <v>101948000</v>
      </c>
      <c r="G69" s="132">
        <f t="shared" si="43"/>
        <v>32971000</v>
      </c>
      <c r="H69" s="131">
        <f t="shared" si="43"/>
        <v>546000</v>
      </c>
      <c r="I69" s="132">
        <f t="shared" si="43"/>
        <v>0</v>
      </c>
      <c r="J69" s="131">
        <f t="shared" si="43"/>
        <v>13264000</v>
      </c>
      <c r="K69" s="132">
        <f t="shared" si="43"/>
        <v>14660141</v>
      </c>
      <c r="L69" s="131">
        <f t="shared" si="43"/>
        <v>1832000</v>
      </c>
      <c r="M69" s="132">
        <f t="shared" si="43"/>
        <v>1725117</v>
      </c>
      <c r="N69" s="131">
        <f t="shared" si="43"/>
        <v>572000</v>
      </c>
      <c r="O69" s="132">
        <f t="shared" si="43"/>
        <v>16585742</v>
      </c>
      <c r="P69" s="131">
        <f t="shared" si="36"/>
        <v>16214000</v>
      </c>
      <c r="Q69" s="132">
        <f t="shared" si="37"/>
        <v>32971000</v>
      </c>
      <c r="R69" s="72">
        <f t="shared" si="38"/>
        <v>-68.777292576419214</v>
      </c>
      <c r="S69" s="73">
        <f t="shared" si="39"/>
        <v>861.42708001834092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49.176549088593006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353671000</v>
      </c>
      <c r="C71" s="118"/>
      <c r="D71" s="118"/>
      <c r="E71" s="118">
        <f>$B71      +$C71      +$D71</f>
        <v>353671000</v>
      </c>
      <c r="F71" s="119">
        <v>353671000</v>
      </c>
      <c r="G71" s="120">
        <v>353671000</v>
      </c>
      <c r="H71" s="119">
        <v>38969000</v>
      </c>
      <c r="I71" s="120"/>
      <c r="J71" s="119">
        <v>132343000</v>
      </c>
      <c r="K71" s="120">
        <v>115636984</v>
      </c>
      <c r="L71" s="119">
        <v>14524000</v>
      </c>
      <c r="M71" s="120">
        <v>72046657</v>
      </c>
      <c r="N71" s="119">
        <v>41470000</v>
      </c>
      <c r="O71" s="120">
        <v>165987358</v>
      </c>
      <c r="P71" s="119">
        <f>$H71      +$J71      +$L71      +$N71</f>
        <v>227306000</v>
      </c>
      <c r="Q71" s="120">
        <f>$I71      +$K71      +$M71      +$O71</f>
        <v>353670999</v>
      </c>
      <c r="R71" s="59">
        <f>IF(($L71      =0),0,((($N71      -$L71      )/$L71      )*100))</f>
        <v>185.52740291930598</v>
      </c>
      <c r="S71" s="60">
        <f>IF(($M71      =0),0,((($O71      -$M71      )/$M71      )*100))</f>
        <v>130.38870214339022</v>
      </c>
      <c r="T71" s="59">
        <f>IF(($E71      =0),0,(($P71      /$E71      )*100))</f>
        <v>64.270466054610083</v>
      </c>
      <c r="U71" s="61">
        <f>IF(($E71      =0),0,(($Q71      /$E71      )*100))</f>
        <v>99.999999717251342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353671000</v>
      </c>
      <c r="C73" s="127">
        <f>SUM(C71:C72)</f>
        <v>0</v>
      </c>
      <c r="D73" s="127"/>
      <c r="E73" s="127">
        <f>$B73      +$C73      +$D73</f>
        <v>353671000</v>
      </c>
      <c r="F73" s="128">
        <f t="shared" ref="F73:O73" si="44">SUM(F71:F72)</f>
        <v>353671000</v>
      </c>
      <c r="G73" s="129">
        <f t="shared" si="44"/>
        <v>353671000</v>
      </c>
      <c r="H73" s="128">
        <f t="shared" si="44"/>
        <v>38969000</v>
      </c>
      <c r="I73" s="129">
        <f t="shared" si="44"/>
        <v>0</v>
      </c>
      <c r="J73" s="128">
        <f t="shared" si="44"/>
        <v>132343000</v>
      </c>
      <c r="K73" s="129">
        <f t="shared" si="44"/>
        <v>115636984</v>
      </c>
      <c r="L73" s="128">
        <f t="shared" si="44"/>
        <v>14524000</v>
      </c>
      <c r="M73" s="129">
        <f t="shared" si="44"/>
        <v>72046657</v>
      </c>
      <c r="N73" s="128">
        <f t="shared" si="44"/>
        <v>41470000</v>
      </c>
      <c r="O73" s="129">
        <f t="shared" si="44"/>
        <v>165987358</v>
      </c>
      <c r="P73" s="128">
        <f>$H73      +$J73      +$L73      +$N73</f>
        <v>227306000</v>
      </c>
      <c r="Q73" s="129">
        <f>$I73      +$K73      +$M73      +$O73</f>
        <v>353670999</v>
      </c>
      <c r="R73" s="68">
        <f>IF(($L73      =0),0,((($N73      -$L73      )/$L73      )*100))</f>
        <v>185.52740291930598</v>
      </c>
      <c r="S73" s="69">
        <f>IF(($M73      =0),0,((($O73      -$M73      )/$M73      )*100))</f>
        <v>130.38870214339022</v>
      </c>
      <c r="T73" s="68">
        <f>IF(($E71      =0),0,(($P71      /$E71      )*100))</f>
        <v>64.270466054610083</v>
      </c>
      <c r="U73" s="70">
        <f>IF($E71   =0,0,($Q71   /$E71 )*100)</f>
        <v>99.999999717251342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353671000</v>
      </c>
      <c r="C74" s="130">
        <f>SUM(C71:C72)</f>
        <v>0</v>
      </c>
      <c r="D74" s="130"/>
      <c r="E74" s="130">
        <f>$B74      +$C74      +$D74</f>
        <v>353671000</v>
      </c>
      <c r="F74" s="131">
        <f t="shared" ref="F74:O74" si="45">SUM(F71:F72)</f>
        <v>353671000</v>
      </c>
      <c r="G74" s="132">
        <f t="shared" si="45"/>
        <v>353671000</v>
      </c>
      <c r="H74" s="131">
        <f t="shared" si="45"/>
        <v>38969000</v>
      </c>
      <c r="I74" s="132">
        <f t="shared" si="45"/>
        <v>0</v>
      </c>
      <c r="J74" s="131">
        <f t="shared" si="45"/>
        <v>132343000</v>
      </c>
      <c r="K74" s="132">
        <f t="shared" si="45"/>
        <v>115636984</v>
      </c>
      <c r="L74" s="131">
        <f t="shared" si="45"/>
        <v>14524000</v>
      </c>
      <c r="M74" s="132">
        <f t="shared" si="45"/>
        <v>72046657</v>
      </c>
      <c r="N74" s="131">
        <f t="shared" si="45"/>
        <v>41470000</v>
      </c>
      <c r="O74" s="132">
        <f t="shared" si="45"/>
        <v>165987358</v>
      </c>
      <c r="P74" s="131">
        <f>$H74      +$J74      +$L74      +$N74</f>
        <v>227306000</v>
      </c>
      <c r="Q74" s="132">
        <f>$I74      +$K74      +$M74      +$O74</f>
        <v>353670999</v>
      </c>
      <c r="R74" s="72">
        <f>IF(($L74      =0),0,((($N74      -$L74      )/$L74      )*100))</f>
        <v>185.52740291930598</v>
      </c>
      <c r="S74" s="73">
        <f>IF(($M74      =0),0,((($O74      -$M74      )/$M74      )*100))</f>
        <v>130.38870214339022</v>
      </c>
      <c r="T74" s="72">
        <f>IF(($E71      =0),0,(($P71      /$E71      )*100))</f>
        <v>64.270466054610083</v>
      </c>
      <c r="U74" s="76">
        <f>IF($E71   =0,0,($Q71   /$E71 )*100)</f>
        <v>99.999999717251342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455619000</v>
      </c>
      <c r="C75" s="130">
        <f>SUM(C9:C16,C19:C25,C28:C31,C34,C37:C41,C44:C54,C57:C60,C63:C67,C71:C72)</f>
        <v>35227000</v>
      </c>
      <c r="D75" s="130"/>
      <c r="E75" s="130">
        <f>$B75      +$C75      +$D75</f>
        <v>490846000</v>
      </c>
      <c r="F75" s="131">
        <f t="shared" ref="F75:O75" si="46">SUM(F9:F16,F19:F25,F28:F31,F34,F37:F41,F44:F54,F57:F60,F63:F67,F71:F72)</f>
        <v>455619000</v>
      </c>
      <c r="G75" s="132">
        <f t="shared" si="46"/>
        <v>386642000</v>
      </c>
      <c r="H75" s="131">
        <f t="shared" si="46"/>
        <v>39515000</v>
      </c>
      <c r="I75" s="132">
        <f t="shared" si="46"/>
        <v>0</v>
      </c>
      <c r="J75" s="131">
        <f t="shared" si="46"/>
        <v>145607000</v>
      </c>
      <c r="K75" s="132">
        <f t="shared" si="46"/>
        <v>130297125</v>
      </c>
      <c r="L75" s="131">
        <f t="shared" si="46"/>
        <v>16356000</v>
      </c>
      <c r="M75" s="132">
        <f t="shared" si="46"/>
        <v>73771774</v>
      </c>
      <c r="N75" s="131">
        <f t="shared" si="46"/>
        <v>42042000</v>
      </c>
      <c r="O75" s="132">
        <f t="shared" si="46"/>
        <v>182573100</v>
      </c>
      <c r="P75" s="131">
        <f>$H75      +$J75      +$L75      +$N75</f>
        <v>243520000</v>
      </c>
      <c r="Q75" s="132">
        <f>$I75      +$K75      +$M75      +$O75</f>
        <v>386641999</v>
      </c>
      <c r="R75" s="72">
        <f>IF(($L75      =0),0,((($N75      -$L75      )/$L75      )*100))</f>
        <v>157.0432868672047</v>
      </c>
      <c r="S75" s="73">
        <f>IF(($M75      =0),0,((($O75      -$M75      )/$M75      )*100))</f>
        <v>147.48367851368192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62.983328246801953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99.999999741362814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Rk8Fy8q21+wsazifrF6dBf4Kh9FQP9jY3G1iUmVMKRip85msNvWCA7iROhqlQtAos3uNQcnGJ4hQvX4HvaCBvw==" saltValue="im5EtfnlkoD/KNnSOsZnh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1900000</v>
      </c>
      <c r="C10" s="118"/>
      <c r="D10" s="118"/>
      <c r="E10" s="118">
        <f t="shared" ref="E10:E17" si="0">$B10      +$C10      +$D10</f>
        <v>1900000</v>
      </c>
      <c r="F10" s="119">
        <v>1900000</v>
      </c>
      <c r="G10" s="120">
        <v>1900000</v>
      </c>
      <c r="H10" s="119">
        <v>119000</v>
      </c>
      <c r="I10" s="120">
        <v>66468</v>
      </c>
      <c r="J10" s="119">
        <v>122000</v>
      </c>
      <c r="K10" s="120"/>
      <c r="L10" s="119">
        <v>533000</v>
      </c>
      <c r="M10" s="120"/>
      <c r="N10" s="119">
        <v>170000</v>
      </c>
      <c r="O10" s="120">
        <v>1872048</v>
      </c>
      <c r="P10" s="119">
        <f t="shared" ref="P10:P17" si="1">$H10      +$J10      +$L10      +$N10</f>
        <v>944000</v>
      </c>
      <c r="Q10" s="120">
        <f t="shared" ref="Q10:Q17" si="2">$I10      +$K10      +$M10      +$O10</f>
        <v>1938516</v>
      </c>
      <c r="R10" s="59">
        <f t="shared" ref="R10:R17" si="3">IF(($L10      =0),0,((($N10      -$L10      )/$L10      )*100))</f>
        <v>-68.10506566604127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49.684210526315795</v>
      </c>
      <c r="U10" s="61">
        <f t="shared" ref="U10:U17" si="6">IF(($E10      =0),0,(($Q10      /$E10      )*100))</f>
        <v>102.02715789473685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15379000</v>
      </c>
      <c r="C14" s="118"/>
      <c r="D14" s="118"/>
      <c r="E14" s="118">
        <f t="shared" si="0"/>
        <v>15379000</v>
      </c>
      <c r="F14" s="119">
        <v>15379000</v>
      </c>
      <c r="G14" s="120">
        <v>10300000</v>
      </c>
      <c r="H14" s="119"/>
      <c r="I14" s="120"/>
      <c r="J14" s="119"/>
      <c r="K14" s="120"/>
      <c r="L14" s="119"/>
      <c r="M14" s="120">
        <v>1256133</v>
      </c>
      <c r="N14" s="119">
        <v>8036000</v>
      </c>
      <c r="O14" s="120">
        <v>8714449</v>
      </c>
      <c r="P14" s="119">
        <f t="shared" si="1"/>
        <v>8036000</v>
      </c>
      <c r="Q14" s="120">
        <f t="shared" si="2"/>
        <v>9970582</v>
      </c>
      <c r="R14" s="59">
        <f t="shared" si="3"/>
        <v>0</v>
      </c>
      <c r="S14" s="60">
        <f t="shared" si="4"/>
        <v>593.75209472245376</v>
      </c>
      <c r="T14" s="59">
        <f t="shared" si="5"/>
        <v>52.253072371415563</v>
      </c>
      <c r="U14" s="61">
        <f t="shared" si="6"/>
        <v>64.832446843097742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18279000</v>
      </c>
      <c r="C17" s="121">
        <f>SUM(C9:C16)</f>
        <v>0</v>
      </c>
      <c r="D17" s="121"/>
      <c r="E17" s="121">
        <f t="shared" si="0"/>
        <v>18279000</v>
      </c>
      <c r="F17" s="122">
        <f t="shared" ref="F17:O17" si="7">SUM(F9:F16)</f>
        <v>18279000</v>
      </c>
      <c r="G17" s="123">
        <f t="shared" si="7"/>
        <v>12200000</v>
      </c>
      <c r="H17" s="122">
        <f t="shared" si="7"/>
        <v>119000</v>
      </c>
      <c r="I17" s="123">
        <f t="shared" si="7"/>
        <v>66468</v>
      </c>
      <c r="J17" s="122">
        <f t="shared" si="7"/>
        <v>122000</v>
      </c>
      <c r="K17" s="123">
        <f t="shared" si="7"/>
        <v>0</v>
      </c>
      <c r="L17" s="122">
        <f t="shared" si="7"/>
        <v>533000</v>
      </c>
      <c r="M17" s="123">
        <f t="shared" si="7"/>
        <v>1256133</v>
      </c>
      <c r="N17" s="122">
        <f t="shared" si="7"/>
        <v>8206000</v>
      </c>
      <c r="O17" s="123">
        <f t="shared" si="7"/>
        <v>10586497</v>
      </c>
      <c r="P17" s="122">
        <f t="shared" si="1"/>
        <v>8980000</v>
      </c>
      <c r="Q17" s="123">
        <f t="shared" si="2"/>
        <v>11909098</v>
      </c>
      <c r="R17" s="63">
        <f t="shared" si="3"/>
        <v>1439.5872420262665</v>
      </c>
      <c r="S17" s="64">
        <f t="shared" si="4"/>
        <v>742.78472104466641</v>
      </c>
      <c r="T17" s="63">
        <f>IF((SUM($E9:$E14))=0,0,(P17/(SUM($E9:$E14))*100))</f>
        <v>51.970600150471668</v>
      </c>
      <c r="U17" s="65">
        <f>IF((SUM($E9:$E14))=0,0,(Q17/(SUM($E9:$E14))*100))</f>
        <v>68.92237976734765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>
        <v>225211000</v>
      </c>
      <c r="C30" s="118"/>
      <c r="D30" s="118"/>
      <c r="E30" s="118">
        <f>$B30      +$C30      +$D30</f>
        <v>225211000</v>
      </c>
      <c r="F30" s="119">
        <v>225211000</v>
      </c>
      <c r="G30" s="120">
        <v>225211000</v>
      </c>
      <c r="H30" s="119">
        <v>55502000</v>
      </c>
      <c r="I30" s="120">
        <v>26647862</v>
      </c>
      <c r="J30" s="119">
        <v>123748000</v>
      </c>
      <c r="K30" s="120"/>
      <c r="L30" s="119">
        <v>45961000</v>
      </c>
      <c r="M30" s="120">
        <v>-29312651</v>
      </c>
      <c r="N30" s="119"/>
      <c r="O30" s="120">
        <v>178554707</v>
      </c>
      <c r="P30" s="119">
        <f>$H30      +$J30      +$L30      +$N30</f>
        <v>225211000</v>
      </c>
      <c r="Q30" s="120">
        <f>$I30      +$K30      +$M30      +$O30</f>
        <v>175889918</v>
      </c>
      <c r="R30" s="59">
        <f>IF(($L30      =0),0,((($N30      -$L30      )/$L30      )*100))</f>
        <v>-100</v>
      </c>
      <c r="S30" s="60">
        <f>IF(($M30      =0),0,((($O30      -$M30      )/$M30      )*100))</f>
        <v>-709.13871966066802</v>
      </c>
      <c r="T30" s="59">
        <f>IF(($E30      =0),0,(($P30      /$E30      )*100))</f>
        <v>100</v>
      </c>
      <c r="U30" s="61">
        <f>IF(($E30      =0),0,(($Q30      /$E30      )*100))</f>
        <v>78.100056391561694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225211000</v>
      </c>
      <c r="C32" s="121">
        <f>SUM(C28:C31)</f>
        <v>0</v>
      </c>
      <c r="D32" s="121"/>
      <c r="E32" s="121">
        <f>$B32      +$C32      +$D32</f>
        <v>225211000</v>
      </c>
      <c r="F32" s="122">
        <f t="shared" ref="F32:O32" si="16">SUM(F28:F31)</f>
        <v>225211000</v>
      </c>
      <c r="G32" s="123">
        <f t="shared" si="16"/>
        <v>225211000</v>
      </c>
      <c r="H32" s="122">
        <f t="shared" si="16"/>
        <v>55502000</v>
      </c>
      <c r="I32" s="123">
        <f t="shared" si="16"/>
        <v>26647862</v>
      </c>
      <c r="J32" s="122">
        <f t="shared" si="16"/>
        <v>123748000</v>
      </c>
      <c r="K32" s="123">
        <f t="shared" si="16"/>
        <v>0</v>
      </c>
      <c r="L32" s="122">
        <f t="shared" si="16"/>
        <v>45961000</v>
      </c>
      <c r="M32" s="123">
        <f t="shared" si="16"/>
        <v>-29312651</v>
      </c>
      <c r="N32" s="122">
        <f t="shared" si="16"/>
        <v>0</v>
      </c>
      <c r="O32" s="123">
        <f t="shared" si="16"/>
        <v>178554707</v>
      </c>
      <c r="P32" s="122">
        <f>$H32      +$J32      +$L32      +$N32</f>
        <v>225211000</v>
      </c>
      <c r="Q32" s="123">
        <f>$I32      +$K32      +$M32      +$O32</f>
        <v>175889918</v>
      </c>
      <c r="R32" s="63">
        <f>IF(($L32      =0),0,((($N32      -$L32      )/$L32      )*100))</f>
        <v>-100</v>
      </c>
      <c r="S32" s="64">
        <f>IF(($M32      =0),0,((($O32      -$M32      )/$M32      )*100))</f>
        <v>-709.13871966066802</v>
      </c>
      <c r="T32" s="63">
        <f>IF($E32   =0,0,($P32   /$E32   )*100)</f>
        <v>100</v>
      </c>
      <c r="U32" s="65">
        <f>IF($E32   =0,0,($Q32   /$E32   )*100)</f>
        <v>78.100056391561694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2359000</v>
      </c>
      <c r="C34" s="118"/>
      <c r="D34" s="118"/>
      <c r="E34" s="118">
        <f>$B34      +$C34      +$D34</f>
        <v>2359000</v>
      </c>
      <c r="F34" s="119">
        <v>2359000</v>
      </c>
      <c r="G34" s="120">
        <v>2359000</v>
      </c>
      <c r="H34" s="119">
        <v>582000</v>
      </c>
      <c r="I34" s="120"/>
      <c r="J34" s="119">
        <v>604000</v>
      </c>
      <c r="K34" s="120"/>
      <c r="L34" s="119"/>
      <c r="M34" s="120">
        <v>-1769000</v>
      </c>
      <c r="N34" s="119">
        <v>416000</v>
      </c>
      <c r="O34" s="120">
        <v>2300438</v>
      </c>
      <c r="P34" s="119">
        <f>$H34      +$J34      +$L34      +$N34</f>
        <v>1602000</v>
      </c>
      <c r="Q34" s="120">
        <f>$I34      +$K34      +$M34      +$O34</f>
        <v>531438</v>
      </c>
      <c r="R34" s="59">
        <f>IF(($L34      =0),0,((($N34      -$L34      )/$L34      )*100))</f>
        <v>0</v>
      </c>
      <c r="S34" s="60">
        <f>IF(($M34      =0),0,((($O34      -$M34      )/$M34      )*100))</f>
        <v>-230.04171848501977</v>
      </c>
      <c r="T34" s="59">
        <f>IF(($E34      =0),0,(($P34      /$E34      )*100))</f>
        <v>67.910131411615097</v>
      </c>
      <c r="U34" s="61">
        <f>IF(($E34      =0),0,(($Q34      /$E34      )*100))</f>
        <v>22.528105129292072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2359000</v>
      </c>
      <c r="C35" s="121">
        <f>C34</f>
        <v>0</v>
      </c>
      <c r="D35" s="121"/>
      <c r="E35" s="121">
        <f>$B35      +$C35      +$D35</f>
        <v>2359000</v>
      </c>
      <c r="F35" s="122">
        <f t="shared" ref="F35:O35" si="17">F34</f>
        <v>2359000</v>
      </c>
      <c r="G35" s="123">
        <f t="shared" si="17"/>
        <v>2359000</v>
      </c>
      <c r="H35" s="122">
        <f t="shared" si="17"/>
        <v>582000</v>
      </c>
      <c r="I35" s="123">
        <f t="shared" si="17"/>
        <v>0</v>
      </c>
      <c r="J35" s="122">
        <f t="shared" si="17"/>
        <v>604000</v>
      </c>
      <c r="K35" s="123">
        <f t="shared" si="17"/>
        <v>0</v>
      </c>
      <c r="L35" s="122">
        <f t="shared" si="17"/>
        <v>0</v>
      </c>
      <c r="M35" s="123">
        <f t="shared" si="17"/>
        <v>-1769000</v>
      </c>
      <c r="N35" s="122">
        <f t="shared" si="17"/>
        <v>416000</v>
      </c>
      <c r="O35" s="123">
        <f t="shared" si="17"/>
        <v>2300438</v>
      </c>
      <c r="P35" s="122">
        <f>$H35      +$J35      +$L35      +$N35</f>
        <v>1602000</v>
      </c>
      <c r="Q35" s="123">
        <f>$I35      +$K35      +$M35      +$O35</f>
        <v>531438</v>
      </c>
      <c r="R35" s="63">
        <f>IF(($L35      =0),0,((($N35      -$L35      )/$L35      )*100))</f>
        <v>0</v>
      </c>
      <c r="S35" s="64">
        <f>IF(($M35      =0),0,((($O35      -$M35      )/$M35      )*100))</f>
        <v>-230.04171848501977</v>
      </c>
      <c r="T35" s="63">
        <f>IF($E35   =0,0,($P35   /$E35   )*100)</f>
        <v>67.910131411615097</v>
      </c>
      <c r="U35" s="65">
        <f>IF($E35   =0,0,($Q35   /$E35   )*100)</f>
        <v>22.528105129292072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14700000</v>
      </c>
      <c r="C37" s="118"/>
      <c r="D37" s="118"/>
      <c r="E37" s="118">
        <f t="shared" ref="E37:E42" si="18">$B37      +$C37      +$D37</f>
        <v>14700000</v>
      </c>
      <c r="F37" s="119">
        <v>14700000</v>
      </c>
      <c r="G37" s="120">
        <v>6617000</v>
      </c>
      <c r="H37" s="119"/>
      <c r="I37" s="120"/>
      <c r="J37" s="119"/>
      <c r="K37" s="120"/>
      <c r="L37" s="119"/>
      <c r="M37" s="120"/>
      <c r="N37" s="119"/>
      <c r="O37" s="120">
        <v>3117000</v>
      </c>
      <c r="P37" s="119">
        <f t="shared" ref="P37:P42" si="19">$H37      +$J37      +$L37      +$N37</f>
        <v>0</v>
      </c>
      <c r="Q37" s="120">
        <f t="shared" ref="Q37:Q42" si="20">$I37      +$K37      +$M37      +$O37</f>
        <v>3117000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21.204081632653061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51281000</v>
      </c>
      <c r="C38" s="118">
        <v>-35165000</v>
      </c>
      <c r="D38" s="118"/>
      <c r="E38" s="118">
        <f t="shared" si="18"/>
        <v>16116000</v>
      </c>
      <c r="F38" s="119">
        <v>51281000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2500000</v>
      </c>
      <c r="H40" s="119"/>
      <c r="I40" s="120"/>
      <c r="J40" s="119"/>
      <c r="K40" s="120"/>
      <c r="L40" s="119">
        <v>1492000</v>
      </c>
      <c r="M40" s="120">
        <v>-1200000</v>
      </c>
      <c r="N40" s="119"/>
      <c r="O40" s="120">
        <v>1007001</v>
      </c>
      <c r="P40" s="119">
        <f t="shared" si="19"/>
        <v>1492000</v>
      </c>
      <c r="Q40" s="120">
        <f t="shared" si="20"/>
        <v>-192999</v>
      </c>
      <c r="R40" s="59">
        <f t="shared" si="21"/>
        <v>-100</v>
      </c>
      <c r="S40" s="60">
        <f t="shared" si="22"/>
        <v>-183.91675000000001</v>
      </c>
      <c r="T40" s="59">
        <f t="shared" si="23"/>
        <v>37.299999999999997</v>
      </c>
      <c r="U40" s="61">
        <f t="shared" si="24"/>
        <v>-4.8249750000000002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69981000</v>
      </c>
      <c r="C42" s="121">
        <f>SUM(C37:C41)</f>
        <v>-35165000</v>
      </c>
      <c r="D42" s="121"/>
      <c r="E42" s="121">
        <f t="shared" si="18"/>
        <v>34816000</v>
      </c>
      <c r="F42" s="122">
        <f t="shared" ref="F42:O42" si="25">SUM(F37:F41)</f>
        <v>69981000</v>
      </c>
      <c r="G42" s="123">
        <f t="shared" si="25"/>
        <v>9117000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1492000</v>
      </c>
      <c r="M42" s="123">
        <f t="shared" si="25"/>
        <v>-1200000</v>
      </c>
      <c r="N42" s="122">
        <f t="shared" si="25"/>
        <v>0</v>
      </c>
      <c r="O42" s="123">
        <f t="shared" si="25"/>
        <v>4124001</v>
      </c>
      <c r="P42" s="122">
        <f t="shared" si="19"/>
        <v>1492000</v>
      </c>
      <c r="Q42" s="123">
        <f t="shared" si="20"/>
        <v>2924001</v>
      </c>
      <c r="R42" s="63">
        <f t="shared" si="21"/>
        <v>-100</v>
      </c>
      <c r="S42" s="64">
        <f t="shared" si="22"/>
        <v>-443.66675000000004</v>
      </c>
      <c r="T42" s="63">
        <f>IF((+$E37+$E40) =0,0,(P42   /(+$E37+$E40) )*100)</f>
        <v>7.9786096256684491</v>
      </c>
      <c r="U42" s="65">
        <f>IF((+$E37+$E40) =0,0,(Q42   /(+$E37+$E40) )*100)</f>
        <v>15.636368983957219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50000000</v>
      </c>
      <c r="C53" s="118"/>
      <c r="D53" s="118"/>
      <c r="E53" s="118">
        <f t="shared" si="26"/>
        <v>50000000</v>
      </c>
      <c r="F53" s="119">
        <v>50000000</v>
      </c>
      <c r="G53" s="120">
        <v>40000000</v>
      </c>
      <c r="H53" s="119">
        <v>5678000</v>
      </c>
      <c r="I53" s="120">
        <v>9147129</v>
      </c>
      <c r="J53" s="119">
        <v>7960000</v>
      </c>
      <c r="K53" s="120"/>
      <c r="L53" s="119">
        <v>8983000</v>
      </c>
      <c r="M53" s="120">
        <v>-10971545</v>
      </c>
      <c r="N53" s="119"/>
      <c r="O53" s="120">
        <v>21982099</v>
      </c>
      <c r="P53" s="119">
        <f t="shared" si="27"/>
        <v>22621000</v>
      </c>
      <c r="Q53" s="120">
        <f t="shared" si="28"/>
        <v>20157683</v>
      </c>
      <c r="R53" s="59">
        <f t="shared" si="29"/>
        <v>-100</v>
      </c>
      <c r="S53" s="60">
        <f t="shared" si="30"/>
        <v>-300.35554700819256</v>
      </c>
      <c r="T53" s="59">
        <f t="shared" si="31"/>
        <v>45.241999999999997</v>
      </c>
      <c r="U53" s="61">
        <f t="shared" si="32"/>
        <v>40.315366000000004</v>
      </c>
      <c r="V53" s="119">
        <v>11761000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50000000</v>
      </c>
      <c r="C55" s="121">
        <f>SUM(C44:C54)</f>
        <v>0</v>
      </c>
      <c r="D55" s="121"/>
      <c r="E55" s="121">
        <f t="shared" si="26"/>
        <v>50000000</v>
      </c>
      <c r="F55" s="122">
        <f t="shared" ref="F55:O55" si="33">SUM(F44:F54)</f>
        <v>50000000</v>
      </c>
      <c r="G55" s="123">
        <f t="shared" si="33"/>
        <v>40000000</v>
      </c>
      <c r="H55" s="122">
        <f t="shared" si="33"/>
        <v>5678000</v>
      </c>
      <c r="I55" s="123">
        <f t="shared" si="33"/>
        <v>9147129</v>
      </c>
      <c r="J55" s="122">
        <f t="shared" si="33"/>
        <v>7960000</v>
      </c>
      <c r="K55" s="123">
        <f t="shared" si="33"/>
        <v>0</v>
      </c>
      <c r="L55" s="122">
        <f t="shared" si="33"/>
        <v>8983000</v>
      </c>
      <c r="M55" s="123">
        <f t="shared" si="33"/>
        <v>-10971545</v>
      </c>
      <c r="N55" s="122">
        <f t="shared" si="33"/>
        <v>0</v>
      </c>
      <c r="O55" s="123">
        <f t="shared" si="33"/>
        <v>21982099</v>
      </c>
      <c r="P55" s="122">
        <f t="shared" si="27"/>
        <v>22621000</v>
      </c>
      <c r="Q55" s="123">
        <f t="shared" si="28"/>
        <v>20157683</v>
      </c>
      <c r="R55" s="63">
        <f t="shared" si="29"/>
        <v>-100</v>
      </c>
      <c r="S55" s="64">
        <f t="shared" si="30"/>
        <v>-300.35554700819256</v>
      </c>
      <c r="T55" s="63">
        <f>IF((+$E45+$E47+$E49+$E50+$E53) =0,0,(P55   /(+$E45+$E47+$E49+$E50+$E53) )*100)</f>
        <v>45.241999999999997</v>
      </c>
      <c r="U55" s="65">
        <f>IF((+$E45+$E47+$E49+$E50+$E53) =0,0,(Q55   /(+$E45+$E47+$E49+$E50+$E53) )*100)</f>
        <v>40.315366000000004</v>
      </c>
      <c r="V55" s="122">
        <f>SUM(V44:V54)</f>
        <v>11761000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365830000</v>
      </c>
      <c r="C69" s="130">
        <f>SUM(C9:C16,C19:C25,C28:C31,C34,C37:C41,C44:C54,C57:C60,C63:C67)</f>
        <v>-35165000</v>
      </c>
      <c r="D69" s="130"/>
      <c r="E69" s="130">
        <f t="shared" si="35"/>
        <v>330665000</v>
      </c>
      <c r="F69" s="131">
        <f t="shared" ref="F69:O69" si="43">SUM(F9:F16,F19:F25,F28:F31,F34,F37:F41,F44:F54,F57:F60,F63:F67)</f>
        <v>365830000</v>
      </c>
      <c r="G69" s="132">
        <f t="shared" si="43"/>
        <v>288887000</v>
      </c>
      <c r="H69" s="131">
        <f t="shared" si="43"/>
        <v>61881000</v>
      </c>
      <c r="I69" s="132">
        <f t="shared" si="43"/>
        <v>35861459</v>
      </c>
      <c r="J69" s="131">
        <f t="shared" si="43"/>
        <v>132434000</v>
      </c>
      <c r="K69" s="132">
        <f t="shared" si="43"/>
        <v>0</v>
      </c>
      <c r="L69" s="131">
        <f t="shared" si="43"/>
        <v>56969000</v>
      </c>
      <c r="M69" s="132">
        <f t="shared" si="43"/>
        <v>-41997063</v>
      </c>
      <c r="N69" s="131">
        <f t="shared" si="43"/>
        <v>8622000</v>
      </c>
      <c r="O69" s="132">
        <f t="shared" si="43"/>
        <v>217547742</v>
      </c>
      <c r="P69" s="131">
        <f t="shared" si="36"/>
        <v>259906000</v>
      </c>
      <c r="Q69" s="132">
        <f t="shared" si="37"/>
        <v>211412138</v>
      </c>
      <c r="R69" s="72">
        <f t="shared" si="38"/>
        <v>-84.865453141182044</v>
      </c>
      <c r="S69" s="73">
        <f t="shared" si="39"/>
        <v>-618.007037777856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82.891669244679463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67.425550073513236</v>
      </c>
      <c r="V69" s="131">
        <f>SUM(V9:V16,V19:V25,V28:V31,V34,V37:V41,V44:V54,V57:V60,V63:V67)</f>
        <v>11761000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288219000</v>
      </c>
      <c r="C71" s="118"/>
      <c r="D71" s="118"/>
      <c r="E71" s="118">
        <f>$B71      +$C71      +$D71</f>
        <v>288219000</v>
      </c>
      <c r="F71" s="119">
        <v>288219000</v>
      </c>
      <c r="G71" s="120">
        <v>209420000</v>
      </c>
      <c r="H71" s="119">
        <v>40025000</v>
      </c>
      <c r="I71" s="120">
        <v>39815013</v>
      </c>
      <c r="J71" s="119">
        <v>89394000</v>
      </c>
      <c r="K71" s="120"/>
      <c r="L71" s="119">
        <v>25639000</v>
      </c>
      <c r="M71" s="120">
        <v>-130887135</v>
      </c>
      <c r="N71" s="119">
        <v>54362000</v>
      </c>
      <c r="O71" s="120">
        <v>69464373</v>
      </c>
      <c r="P71" s="119">
        <f>$H71      +$J71      +$L71      +$N71</f>
        <v>209420000</v>
      </c>
      <c r="Q71" s="120">
        <f>$I71      +$K71      +$M71      +$O71</f>
        <v>-21607749</v>
      </c>
      <c r="R71" s="59">
        <f>IF(($L71      =0),0,((($N71      -$L71      )/$L71      )*100))</f>
        <v>112.02855025547018</v>
      </c>
      <c r="S71" s="60">
        <f>IF(($M71      =0),0,((($O71      -$M71      )/$M71      )*100))</f>
        <v>-153.07196387177396</v>
      </c>
      <c r="T71" s="59">
        <f>IF(($E71      =0),0,(($P71      /$E71      )*100))</f>
        <v>72.660025883095841</v>
      </c>
      <c r="U71" s="61">
        <f>IF(($E71      =0),0,(($Q71      /$E71      )*100))</f>
        <v>-7.4969897890146031</v>
      </c>
      <c r="V71" s="119">
        <v>15000000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288219000</v>
      </c>
      <c r="C73" s="127">
        <f>SUM(C71:C72)</f>
        <v>0</v>
      </c>
      <c r="D73" s="127"/>
      <c r="E73" s="127">
        <f>$B73      +$C73      +$D73</f>
        <v>288219000</v>
      </c>
      <c r="F73" s="128">
        <f t="shared" ref="F73:O73" si="44">SUM(F71:F72)</f>
        <v>288219000</v>
      </c>
      <c r="G73" s="129">
        <f t="shared" si="44"/>
        <v>209420000</v>
      </c>
      <c r="H73" s="128">
        <f t="shared" si="44"/>
        <v>40025000</v>
      </c>
      <c r="I73" s="129">
        <f t="shared" si="44"/>
        <v>39815013</v>
      </c>
      <c r="J73" s="128">
        <f t="shared" si="44"/>
        <v>89394000</v>
      </c>
      <c r="K73" s="129">
        <f t="shared" si="44"/>
        <v>0</v>
      </c>
      <c r="L73" s="128">
        <f t="shared" si="44"/>
        <v>25639000</v>
      </c>
      <c r="M73" s="129">
        <f t="shared" si="44"/>
        <v>-130887135</v>
      </c>
      <c r="N73" s="128">
        <f t="shared" si="44"/>
        <v>54362000</v>
      </c>
      <c r="O73" s="129">
        <f t="shared" si="44"/>
        <v>69464373</v>
      </c>
      <c r="P73" s="128">
        <f>$H73      +$J73      +$L73      +$N73</f>
        <v>209420000</v>
      </c>
      <c r="Q73" s="129">
        <f>$I73      +$K73      +$M73      +$O73</f>
        <v>-21607749</v>
      </c>
      <c r="R73" s="68">
        <f>IF(($L73      =0),0,((($N73      -$L73      )/$L73      )*100))</f>
        <v>112.02855025547018</v>
      </c>
      <c r="S73" s="69">
        <f>IF(($M73      =0),0,((($O73      -$M73      )/$M73      )*100))</f>
        <v>-153.07196387177396</v>
      </c>
      <c r="T73" s="68">
        <f>IF(($E71      =0),0,(($P71      /$E71      )*100))</f>
        <v>72.660025883095841</v>
      </c>
      <c r="U73" s="70">
        <f>IF($E71   =0,0,($Q71   /$E71 )*100)</f>
        <v>-7.4969897890146031</v>
      </c>
      <c r="V73" s="128">
        <f>SUM(V71:V72)</f>
        <v>15000000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288219000</v>
      </c>
      <c r="C74" s="130">
        <f>SUM(C71:C72)</f>
        <v>0</v>
      </c>
      <c r="D74" s="130"/>
      <c r="E74" s="130">
        <f>$B74      +$C74      +$D74</f>
        <v>288219000</v>
      </c>
      <c r="F74" s="131">
        <f t="shared" ref="F74:O74" si="45">SUM(F71:F72)</f>
        <v>288219000</v>
      </c>
      <c r="G74" s="132">
        <f t="shared" si="45"/>
        <v>209420000</v>
      </c>
      <c r="H74" s="131">
        <f t="shared" si="45"/>
        <v>40025000</v>
      </c>
      <c r="I74" s="132">
        <f t="shared" si="45"/>
        <v>39815013</v>
      </c>
      <c r="J74" s="131">
        <f t="shared" si="45"/>
        <v>89394000</v>
      </c>
      <c r="K74" s="132">
        <f t="shared" si="45"/>
        <v>0</v>
      </c>
      <c r="L74" s="131">
        <f t="shared" si="45"/>
        <v>25639000</v>
      </c>
      <c r="M74" s="132">
        <f t="shared" si="45"/>
        <v>-130887135</v>
      </c>
      <c r="N74" s="131">
        <f t="shared" si="45"/>
        <v>54362000</v>
      </c>
      <c r="O74" s="132">
        <f t="shared" si="45"/>
        <v>69464373</v>
      </c>
      <c r="P74" s="131">
        <f>$H74      +$J74      +$L74      +$N74</f>
        <v>209420000</v>
      </c>
      <c r="Q74" s="132">
        <f>$I74      +$K74      +$M74      +$O74</f>
        <v>-21607749</v>
      </c>
      <c r="R74" s="72">
        <f>IF(($L74      =0),0,((($N74      -$L74      )/$L74      )*100))</f>
        <v>112.02855025547018</v>
      </c>
      <c r="S74" s="73">
        <f>IF(($M74      =0),0,((($O74      -$M74      )/$M74      )*100))</f>
        <v>-153.07196387177396</v>
      </c>
      <c r="T74" s="72">
        <f>IF(($E71      =0),0,(($P71      /$E71      )*100))</f>
        <v>72.660025883095841</v>
      </c>
      <c r="U74" s="76">
        <f>IF($E71   =0,0,($Q71   /$E71 )*100)</f>
        <v>-7.4969897890146031</v>
      </c>
      <c r="V74" s="131">
        <f>SUM(V71:V72)</f>
        <v>15000000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654049000</v>
      </c>
      <c r="C75" s="130">
        <f>SUM(C9:C16,C19:C25,C28:C31,C34,C37:C41,C44:C54,C57:C60,C63:C67,C71:C72)</f>
        <v>-35165000</v>
      </c>
      <c r="D75" s="130"/>
      <c r="E75" s="130">
        <f>$B75      +$C75      +$D75</f>
        <v>618884000</v>
      </c>
      <c r="F75" s="131">
        <f t="shared" ref="F75:O75" si="46">SUM(F9:F16,F19:F25,F28:F31,F34,F37:F41,F44:F54,F57:F60,F63:F67,F71:F72)</f>
        <v>654049000</v>
      </c>
      <c r="G75" s="132">
        <f t="shared" si="46"/>
        <v>498307000</v>
      </c>
      <c r="H75" s="131">
        <f t="shared" si="46"/>
        <v>101906000</v>
      </c>
      <c r="I75" s="132">
        <f t="shared" si="46"/>
        <v>75676472</v>
      </c>
      <c r="J75" s="131">
        <f t="shared" si="46"/>
        <v>221828000</v>
      </c>
      <c r="K75" s="132">
        <f t="shared" si="46"/>
        <v>0</v>
      </c>
      <c r="L75" s="131">
        <f t="shared" si="46"/>
        <v>82608000</v>
      </c>
      <c r="M75" s="132">
        <f t="shared" si="46"/>
        <v>-172884198</v>
      </c>
      <c r="N75" s="131">
        <f t="shared" si="46"/>
        <v>62984000</v>
      </c>
      <c r="O75" s="132">
        <f t="shared" si="46"/>
        <v>287012115</v>
      </c>
      <c r="P75" s="131">
        <f>$H75      +$J75      +$L75      +$N75</f>
        <v>469326000</v>
      </c>
      <c r="Q75" s="132">
        <f>$I75      +$K75      +$M75      +$O75</f>
        <v>189804389</v>
      </c>
      <c r="R75" s="72">
        <f>IF(($L75      =0),0,((($N75      -$L75      )/$L75      )*100))</f>
        <v>-23.755568467944993</v>
      </c>
      <c r="S75" s="73">
        <f>IF(($M75      =0),0,((($O75      -$M75      )/$M75      )*100))</f>
        <v>-266.014082443787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77.991185972002498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31.541123655628084</v>
      </c>
      <c r="V75" s="131">
        <f>SUM(V9:V16,V19:V25,V28:V31,V34,V37:V41,V44:V54,V57:V60,V63:V67,V71:V72)</f>
        <v>26761000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sjCU56uF53OqTe30gNymz9j7LgY1Ru+B7QcH8IhNnLXOza0mDvLBc+lsBKDXPu2nMP7fVgQ6ifhBJj+4MMOoYg==" saltValue="Z90mB8Bp1wUcY2ulBiuHZ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126000</v>
      </c>
      <c r="I10" s="120"/>
      <c r="J10" s="119">
        <v>126000</v>
      </c>
      <c r="K10" s="120"/>
      <c r="L10" s="119">
        <v>42000</v>
      </c>
      <c r="M10" s="120"/>
      <c r="N10" s="119">
        <v>66000</v>
      </c>
      <c r="O10" s="120"/>
      <c r="P10" s="119">
        <f t="shared" ref="P10:P17" si="1">$H10      +$J10      +$L10      +$N10</f>
        <v>360000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57.142857142857139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12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126000</v>
      </c>
      <c r="I17" s="123">
        <f t="shared" si="7"/>
        <v>0</v>
      </c>
      <c r="J17" s="122">
        <f t="shared" si="7"/>
        <v>126000</v>
      </c>
      <c r="K17" s="123">
        <f t="shared" si="7"/>
        <v>0</v>
      </c>
      <c r="L17" s="122">
        <f t="shared" si="7"/>
        <v>42000</v>
      </c>
      <c r="M17" s="123">
        <f t="shared" si="7"/>
        <v>0</v>
      </c>
      <c r="N17" s="122">
        <f t="shared" si="7"/>
        <v>66000</v>
      </c>
      <c r="O17" s="123">
        <f t="shared" si="7"/>
        <v>0</v>
      </c>
      <c r="P17" s="122">
        <f t="shared" si="1"/>
        <v>360000</v>
      </c>
      <c r="Q17" s="123">
        <f t="shared" si="2"/>
        <v>0</v>
      </c>
      <c r="R17" s="63">
        <f t="shared" si="3"/>
        <v>57.142857142857139</v>
      </c>
      <c r="S17" s="64">
        <f t="shared" si="4"/>
        <v>0</v>
      </c>
      <c r="T17" s="63">
        <f>IF((SUM($E9:$E14))=0,0,(P17/(SUM($E9:$E14))*100))</f>
        <v>12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1408000</v>
      </c>
      <c r="C34" s="118"/>
      <c r="D34" s="118"/>
      <c r="E34" s="118">
        <f>$B34      +$C34      +$D34</f>
        <v>1408000</v>
      </c>
      <c r="F34" s="119">
        <v>1408000</v>
      </c>
      <c r="G34" s="120">
        <v>1408000</v>
      </c>
      <c r="H34" s="119"/>
      <c r="I34" s="120"/>
      <c r="J34" s="119">
        <v>593000</v>
      </c>
      <c r="K34" s="120"/>
      <c r="L34" s="119">
        <v>315000</v>
      </c>
      <c r="M34" s="120"/>
      <c r="N34" s="119"/>
      <c r="O34" s="120"/>
      <c r="P34" s="119">
        <f>$H34      +$J34      +$L34      +$N34</f>
        <v>908000</v>
      </c>
      <c r="Q34" s="120">
        <f>$I34      +$K34      +$M34      +$O34</f>
        <v>0</v>
      </c>
      <c r="R34" s="59">
        <f>IF(($L34      =0),0,((($N34      -$L34      )/$L34      )*100))</f>
        <v>-100</v>
      </c>
      <c r="S34" s="60">
        <f>IF(($M34      =0),0,((($O34      -$M34      )/$M34      )*100))</f>
        <v>0</v>
      </c>
      <c r="T34" s="59">
        <f>IF(($E34      =0),0,(($P34      /$E34      )*100))</f>
        <v>64.48863636363636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1408000</v>
      </c>
      <c r="C35" s="121">
        <f>C34</f>
        <v>0</v>
      </c>
      <c r="D35" s="121"/>
      <c r="E35" s="121">
        <f>$B35      +$C35      +$D35</f>
        <v>1408000</v>
      </c>
      <c r="F35" s="122">
        <f t="shared" ref="F35:O35" si="17">F34</f>
        <v>1408000</v>
      </c>
      <c r="G35" s="123">
        <f t="shared" si="17"/>
        <v>1408000</v>
      </c>
      <c r="H35" s="122">
        <f t="shared" si="17"/>
        <v>0</v>
      </c>
      <c r="I35" s="123">
        <f t="shared" si="17"/>
        <v>0</v>
      </c>
      <c r="J35" s="122">
        <f t="shared" si="17"/>
        <v>593000</v>
      </c>
      <c r="K35" s="123">
        <f t="shared" si="17"/>
        <v>0</v>
      </c>
      <c r="L35" s="122">
        <f t="shared" si="17"/>
        <v>315000</v>
      </c>
      <c r="M35" s="123">
        <f t="shared" si="17"/>
        <v>0</v>
      </c>
      <c r="N35" s="122">
        <f t="shared" si="17"/>
        <v>0</v>
      </c>
      <c r="O35" s="123">
        <f t="shared" si="17"/>
        <v>0</v>
      </c>
      <c r="P35" s="122">
        <f>$H35      +$J35      +$L35      +$N35</f>
        <v>908000</v>
      </c>
      <c r="Q35" s="123">
        <f>$I35      +$K35      +$M35      +$O35</f>
        <v>0</v>
      </c>
      <c r="R35" s="63">
        <f>IF(($L35      =0),0,((($N35      -$L35      )/$L35      )*100))</f>
        <v>-100</v>
      </c>
      <c r="S35" s="64">
        <f>IF(($M35      =0),0,((($O35      -$M35      )/$M35      )*100))</f>
        <v>0</v>
      </c>
      <c r="T35" s="63">
        <f>IF($E35   =0,0,($P35   /$E35   )*100)</f>
        <v>64.48863636363636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435000</v>
      </c>
      <c r="C38" s="118">
        <v>4531000</v>
      </c>
      <c r="D38" s="118"/>
      <c r="E38" s="118">
        <f t="shared" si="18"/>
        <v>4966000</v>
      </c>
      <c r="F38" s="119">
        <v>435000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435000</v>
      </c>
      <c r="C42" s="121">
        <f>SUM(C37:C41)</f>
        <v>4531000</v>
      </c>
      <c r="D42" s="121"/>
      <c r="E42" s="121">
        <f t="shared" si="18"/>
        <v>4966000</v>
      </c>
      <c r="F42" s="122">
        <f t="shared" ref="F42:O42" si="25">SUM(F37:F41)</f>
        <v>435000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20000000</v>
      </c>
      <c r="C54" s="118"/>
      <c r="D54" s="118"/>
      <c r="E54" s="118">
        <f t="shared" si="26"/>
        <v>20000000</v>
      </c>
      <c r="F54" s="119">
        <v>20000000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20000000</v>
      </c>
      <c r="C55" s="121">
        <f>SUM(C44:C54)</f>
        <v>0</v>
      </c>
      <c r="D55" s="121"/>
      <c r="E55" s="121">
        <f t="shared" si="26"/>
        <v>20000000</v>
      </c>
      <c r="F55" s="122">
        <f t="shared" ref="F55:O55" si="33">SUM(F44:F54)</f>
        <v>20000000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24843000</v>
      </c>
      <c r="C69" s="130">
        <f>SUM(C9:C16,C19:C25,C28:C31,C34,C37:C41,C44:C54,C57:C60,C63:C67)</f>
        <v>4531000</v>
      </c>
      <c r="D69" s="130"/>
      <c r="E69" s="130">
        <f t="shared" si="35"/>
        <v>29374000</v>
      </c>
      <c r="F69" s="131">
        <f t="shared" ref="F69:O69" si="43">SUM(F9:F16,F19:F25,F28:F31,F34,F37:F41,F44:F54,F57:F60,F63:F67)</f>
        <v>24843000</v>
      </c>
      <c r="G69" s="132">
        <f t="shared" si="43"/>
        <v>4408000</v>
      </c>
      <c r="H69" s="131">
        <f t="shared" si="43"/>
        <v>126000</v>
      </c>
      <c r="I69" s="132">
        <f t="shared" si="43"/>
        <v>0</v>
      </c>
      <c r="J69" s="131">
        <f t="shared" si="43"/>
        <v>719000</v>
      </c>
      <c r="K69" s="132">
        <f t="shared" si="43"/>
        <v>0</v>
      </c>
      <c r="L69" s="131">
        <f t="shared" si="43"/>
        <v>357000</v>
      </c>
      <c r="M69" s="132">
        <f t="shared" si="43"/>
        <v>0</v>
      </c>
      <c r="N69" s="131">
        <f t="shared" si="43"/>
        <v>66000</v>
      </c>
      <c r="O69" s="132">
        <f t="shared" si="43"/>
        <v>0</v>
      </c>
      <c r="P69" s="131">
        <f t="shared" si="36"/>
        <v>1268000</v>
      </c>
      <c r="Q69" s="132">
        <f t="shared" si="37"/>
        <v>0</v>
      </c>
      <c r="R69" s="72">
        <f t="shared" si="38"/>
        <v>-81.512605042016801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28.765880217785845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30715000</v>
      </c>
      <c r="C71" s="118"/>
      <c r="D71" s="118"/>
      <c r="E71" s="118">
        <f>$B71      +$C71      +$D71</f>
        <v>30715000</v>
      </c>
      <c r="F71" s="119">
        <v>30715000</v>
      </c>
      <c r="G71" s="120">
        <v>30715000</v>
      </c>
      <c r="H71" s="119">
        <v>12229000</v>
      </c>
      <c r="I71" s="120"/>
      <c r="J71" s="119">
        <v>14475000</v>
      </c>
      <c r="K71" s="120"/>
      <c r="L71" s="119"/>
      <c r="M71" s="120"/>
      <c r="N71" s="119">
        <v>4011000</v>
      </c>
      <c r="O71" s="120"/>
      <c r="P71" s="119">
        <f>$H71      +$J71      +$L71      +$N71</f>
        <v>30715000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30715000</v>
      </c>
      <c r="C73" s="127">
        <f>SUM(C71:C72)</f>
        <v>0</v>
      </c>
      <c r="D73" s="127"/>
      <c r="E73" s="127">
        <f>$B73      +$C73      +$D73</f>
        <v>30715000</v>
      </c>
      <c r="F73" s="128">
        <f t="shared" ref="F73:O73" si="44">SUM(F71:F72)</f>
        <v>30715000</v>
      </c>
      <c r="G73" s="129">
        <f t="shared" si="44"/>
        <v>30715000</v>
      </c>
      <c r="H73" s="128">
        <f t="shared" si="44"/>
        <v>12229000</v>
      </c>
      <c r="I73" s="129">
        <f t="shared" si="44"/>
        <v>0</v>
      </c>
      <c r="J73" s="128">
        <f t="shared" si="44"/>
        <v>14475000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4011000</v>
      </c>
      <c r="O73" s="129">
        <f t="shared" si="44"/>
        <v>0</v>
      </c>
      <c r="P73" s="128">
        <f>$H73      +$J73      +$L73      +$N73</f>
        <v>30715000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30715000</v>
      </c>
      <c r="C74" s="130">
        <f>SUM(C71:C72)</f>
        <v>0</v>
      </c>
      <c r="D74" s="130"/>
      <c r="E74" s="130">
        <f>$B74      +$C74      +$D74</f>
        <v>30715000</v>
      </c>
      <c r="F74" s="131">
        <f t="shared" ref="F74:O74" si="45">SUM(F71:F72)</f>
        <v>30715000</v>
      </c>
      <c r="G74" s="132">
        <f t="shared" si="45"/>
        <v>30715000</v>
      </c>
      <c r="H74" s="131">
        <f t="shared" si="45"/>
        <v>12229000</v>
      </c>
      <c r="I74" s="132">
        <f t="shared" si="45"/>
        <v>0</v>
      </c>
      <c r="J74" s="131">
        <f t="shared" si="45"/>
        <v>14475000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4011000</v>
      </c>
      <c r="O74" s="132">
        <f t="shared" si="45"/>
        <v>0</v>
      </c>
      <c r="P74" s="131">
        <f>$H74      +$J74      +$L74      +$N74</f>
        <v>30715000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55558000</v>
      </c>
      <c r="C75" s="130">
        <f>SUM(C9:C16,C19:C25,C28:C31,C34,C37:C41,C44:C54,C57:C60,C63:C67,C71:C72)</f>
        <v>4531000</v>
      </c>
      <c r="D75" s="130"/>
      <c r="E75" s="130">
        <f>$B75      +$C75      +$D75</f>
        <v>60089000</v>
      </c>
      <c r="F75" s="131">
        <f t="shared" ref="F75:O75" si="46">SUM(F9:F16,F19:F25,F28:F31,F34,F37:F41,F44:F54,F57:F60,F63:F67,F71:F72)</f>
        <v>55558000</v>
      </c>
      <c r="G75" s="132">
        <f t="shared" si="46"/>
        <v>35123000</v>
      </c>
      <c r="H75" s="131">
        <f t="shared" si="46"/>
        <v>12355000</v>
      </c>
      <c r="I75" s="132">
        <f t="shared" si="46"/>
        <v>0</v>
      </c>
      <c r="J75" s="131">
        <f t="shared" si="46"/>
        <v>15194000</v>
      </c>
      <c r="K75" s="132">
        <f t="shared" si="46"/>
        <v>0</v>
      </c>
      <c r="L75" s="131">
        <f t="shared" si="46"/>
        <v>357000</v>
      </c>
      <c r="M75" s="132">
        <f t="shared" si="46"/>
        <v>0</v>
      </c>
      <c r="N75" s="131">
        <f t="shared" si="46"/>
        <v>4077000</v>
      </c>
      <c r="O75" s="132">
        <f t="shared" si="46"/>
        <v>0</v>
      </c>
      <c r="P75" s="131">
        <f>$H75      +$J75      +$L75      +$N75</f>
        <v>31983000</v>
      </c>
      <c r="Q75" s="132">
        <f>$I75      +$K75      +$M75      +$O75</f>
        <v>0</v>
      </c>
      <c r="R75" s="72">
        <f>IF(($L75      =0),0,((($N75      -$L75      )/$L75      )*100))</f>
        <v>1042.0168067226891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91.059989180878631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LAPGQUp8AlpRY4s8WcxbVQHoFQ/nc0nKAqKe+FbLOhnX+E8cqn2xf84btNL8E1aoiXDZ3+mU0WFKf236roYDsA==" saltValue="qXmseY8ab2tAs9M7z2q5N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2000000</v>
      </c>
      <c r="C10" s="118"/>
      <c r="D10" s="118"/>
      <c r="E10" s="118">
        <f t="shared" ref="E10:E17" si="0">$B10      +$C10      +$D10</f>
        <v>2000000</v>
      </c>
      <c r="F10" s="119">
        <v>2000000</v>
      </c>
      <c r="G10" s="120">
        <v>2000000</v>
      </c>
      <c r="H10" s="119">
        <v>205000</v>
      </c>
      <c r="I10" s="120">
        <v>204625</v>
      </c>
      <c r="J10" s="119">
        <v>560000</v>
      </c>
      <c r="K10" s="120">
        <v>559631</v>
      </c>
      <c r="L10" s="119">
        <v>381000</v>
      </c>
      <c r="M10" s="120">
        <v>380650</v>
      </c>
      <c r="N10" s="119">
        <v>854000</v>
      </c>
      <c r="O10" s="120">
        <v>855095</v>
      </c>
      <c r="P10" s="119">
        <f t="shared" ref="P10:P17" si="1">$H10      +$J10      +$L10      +$N10</f>
        <v>2000000</v>
      </c>
      <c r="Q10" s="120">
        <f t="shared" ref="Q10:Q17" si="2">$I10      +$K10      +$M10      +$O10</f>
        <v>2000001</v>
      </c>
      <c r="R10" s="59">
        <f t="shared" ref="R10:R17" si="3">IF(($L10      =0),0,((($N10      -$L10      )/$L10      )*100))</f>
        <v>124.14698162729658</v>
      </c>
      <c r="S10" s="60">
        <f t="shared" ref="S10:S17" si="4">IF(($M10      =0),0,((($O10      -$M10      )/$M10      )*100))</f>
        <v>124.64074609221069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100.00005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2000000</v>
      </c>
      <c r="C17" s="121">
        <f>SUM(C9:C16)</f>
        <v>0</v>
      </c>
      <c r="D17" s="121"/>
      <c r="E17" s="121">
        <f t="shared" si="0"/>
        <v>2000000</v>
      </c>
      <c r="F17" s="122">
        <f t="shared" ref="F17:O17" si="7">SUM(F9:F16)</f>
        <v>2000000</v>
      </c>
      <c r="G17" s="123">
        <f t="shared" si="7"/>
        <v>2000000</v>
      </c>
      <c r="H17" s="122">
        <f t="shared" si="7"/>
        <v>205000</v>
      </c>
      <c r="I17" s="123">
        <f t="shared" si="7"/>
        <v>204625</v>
      </c>
      <c r="J17" s="122">
        <f t="shared" si="7"/>
        <v>560000</v>
      </c>
      <c r="K17" s="123">
        <f t="shared" si="7"/>
        <v>559631</v>
      </c>
      <c r="L17" s="122">
        <f t="shared" si="7"/>
        <v>381000</v>
      </c>
      <c r="M17" s="123">
        <f t="shared" si="7"/>
        <v>380650</v>
      </c>
      <c r="N17" s="122">
        <f t="shared" si="7"/>
        <v>854000</v>
      </c>
      <c r="O17" s="123">
        <f t="shared" si="7"/>
        <v>855095</v>
      </c>
      <c r="P17" s="122">
        <f t="shared" si="1"/>
        <v>2000000</v>
      </c>
      <c r="Q17" s="123">
        <f t="shared" si="2"/>
        <v>2000001</v>
      </c>
      <c r="R17" s="63">
        <f t="shared" si="3"/>
        <v>124.14698162729658</v>
      </c>
      <c r="S17" s="64">
        <f t="shared" si="4"/>
        <v>124.64074609221069</v>
      </c>
      <c r="T17" s="63">
        <f>IF((SUM($E9:$E14))=0,0,(P17/(SUM($E9:$E14))*100))</f>
        <v>100</v>
      </c>
      <c r="U17" s="65">
        <f>IF((SUM($E9:$E14))=0,0,(Q17/(SUM($E9:$E14))*100))</f>
        <v>100.00005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1895000</v>
      </c>
      <c r="C34" s="118"/>
      <c r="D34" s="118"/>
      <c r="E34" s="118">
        <f>$B34      +$C34      +$D34</f>
        <v>1895000</v>
      </c>
      <c r="F34" s="119">
        <v>1895000</v>
      </c>
      <c r="G34" s="120">
        <v>1895000</v>
      </c>
      <c r="H34" s="119">
        <v>338000</v>
      </c>
      <c r="I34" s="120">
        <v>338100</v>
      </c>
      <c r="J34" s="119">
        <v>875000</v>
      </c>
      <c r="K34" s="120">
        <v>875125</v>
      </c>
      <c r="L34" s="119">
        <v>411000</v>
      </c>
      <c r="M34" s="120">
        <v>315300</v>
      </c>
      <c r="N34" s="119">
        <v>181000</v>
      </c>
      <c r="O34" s="120">
        <v>366475</v>
      </c>
      <c r="P34" s="119">
        <f>$H34      +$J34      +$L34      +$N34</f>
        <v>1805000</v>
      </c>
      <c r="Q34" s="120">
        <f>$I34      +$K34      +$M34      +$O34</f>
        <v>1895000</v>
      </c>
      <c r="R34" s="59">
        <f>IF(($L34      =0),0,((($N34      -$L34      )/$L34      )*100))</f>
        <v>-55.961070559610704</v>
      </c>
      <c r="S34" s="60">
        <f>IF(($M34      =0),0,((($O34      -$M34      )/$M34      )*100))</f>
        <v>16.23057405645417</v>
      </c>
      <c r="T34" s="59">
        <f>IF(($E34      =0),0,(($P34      /$E34      )*100))</f>
        <v>95.250659630606862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1895000</v>
      </c>
      <c r="C35" s="121">
        <f>C34</f>
        <v>0</v>
      </c>
      <c r="D35" s="121"/>
      <c r="E35" s="121">
        <f>$B35      +$C35      +$D35</f>
        <v>1895000</v>
      </c>
      <c r="F35" s="122">
        <f t="shared" ref="F35:O35" si="17">F34</f>
        <v>1895000</v>
      </c>
      <c r="G35" s="123">
        <f t="shared" si="17"/>
        <v>1895000</v>
      </c>
      <c r="H35" s="122">
        <f t="shared" si="17"/>
        <v>338000</v>
      </c>
      <c r="I35" s="123">
        <f t="shared" si="17"/>
        <v>338100</v>
      </c>
      <c r="J35" s="122">
        <f t="shared" si="17"/>
        <v>875000</v>
      </c>
      <c r="K35" s="123">
        <f t="shared" si="17"/>
        <v>875125</v>
      </c>
      <c r="L35" s="122">
        <f t="shared" si="17"/>
        <v>411000</v>
      </c>
      <c r="M35" s="123">
        <f t="shared" si="17"/>
        <v>315300</v>
      </c>
      <c r="N35" s="122">
        <f t="shared" si="17"/>
        <v>181000</v>
      </c>
      <c r="O35" s="123">
        <f t="shared" si="17"/>
        <v>366475</v>
      </c>
      <c r="P35" s="122">
        <f>$H35      +$J35      +$L35      +$N35</f>
        <v>1805000</v>
      </c>
      <c r="Q35" s="123">
        <f>$I35      +$K35      +$M35      +$O35</f>
        <v>1895000</v>
      </c>
      <c r="R35" s="63">
        <f>IF(($L35      =0),0,((($N35      -$L35      )/$L35      )*100))</f>
        <v>-55.961070559610704</v>
      </c>
      <c r="S35" s="64">
        <f>IF(($M35      =0),0,((($O35      -$M35      )/$M35      )*100))</f>
        <v>16.23057405645417</v>
      </c>
      <c r="T35" s="63">
        <f>IF($E35   =0,0,($P35   /$E35   )*100)</f>
        <v>95.250659630606862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14021000</v>
      </c>
      <c r="C38" s="118">
        <v>3506000</v>
      </c>
      <c r="D38" s="118"/>
      <c r="E38" s="118">
        <f t="shared" si="18"/>
        <v>17527000</v>
      </c>
      <c r="F38" s="119">
        <v>14021000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14021000</v>
      </c>
      <c r="C42" s="121">
        <f>SUM(C37:C41)</f>
        <v>3506000</v>
      </c>
      <c r="D42" s="121"/>
      <c r="E42" s="121">
        <f t="shared" si="18"/>
        <v>17527000</v>
      </c>
      <c r="F42" s="122">
        <f t="shared" ref="F42:O42" si="25">SUM(F37:F41)</f>
        <v>14021000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50000000</v>
      </c>
      <c r="C53" s="118"/>
      <c r="D53" s="118"/>
      <c r="E53" s="118">
        <f t="shared" si="26"/>
        <v>50000000</v>
      </c>
      <c r="F53" s="119">
        <v>50000000</v>
      </c>
      <c r="G53" s="120">
        <v>50000000</v>
      </c>
      <c r="H53" s="119">
        <v>8387000</v>
      </c>
      <c r="I53" s="120">
        <v>8410619</v>
      </c>
      <c r="J53" s="119">
        <v>22906000</v>
      </c>
      <c r="K53" s="120">
        <v>27557699</v>
      </c>
      <c r="L53" s="119">
        <v>13864000</v>
      </c>
      <c r="M53" s="120">
        <v>3239981</v>
      </c>
      <c r="N53" s="119"/>
      <c r="O53" s="120">
        <v>12587484</v>
      </c>
      <c r="P53" s="119">
        <f t="shared" si="27"/>
        <v>45157000</v>
      </c>
      <c r="Q53" s="120">
        <f t="shared" si="28"/>
        <v>51795783</v>
      </c>
      <c r="R53" s="59">
        <f t="shared" si="29"/>
        <v>-100</v>
      </c>
      <c r="S53" s="60">
        <f t="shared" si="30"/>
        <v>288.50487086189702</v>
      </c>
      <c r="T53" s="59">
        <f t="shared" si="31"/>
        <v>90.314000000000007</v>
      </c>
      <c r="U53" s="61">
        <f t="shared" si="32"/>
        <v>103.59156599999999</v>
      </c>
      <c r="V53" s="119">
        <v>1644000</v>
      </c>
      <c r="W53" s="120">
        <v>1644000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50000000</v>
      </c>
      <c r="C55" s="121">
        <f>SUM(C44:C54)</f>
        <v>0</v>
      </c>
      <c r="D55" s="121"/>
      <c r="E55" s="121">
        <f t="shared" si="26"/>
        <v>50000000</v>
      </c>
      <c r="F55" s="122">
        <f t="shared" ref="F55:O55" si="33">SUM(F44:F54)</f>
        <v>50000000</v>
      </c>
      <c r="G55" s="123">
        <f t="shared" si="33"/>
        <v>50000000</v>
      </c>
      <c r="H55" s="122">
        <f t="shared" si="33"/>
        <v>8387000</v>
      </c>
      <c r="I55" s="123">
        <f t="shared" si="33"/>
        <v>8410619</v>
      </c>
      <c r="J55" s="122">
        <f t="shared" si="33"/>
        <v>22906000</v>
      </c>
      <c r="K55" s="123">
        <f t="shared" si="33"/>
        <v>27557699</v>
      </c>
      <c r="L55" s="122">
        <f t="shared" si="33"/>
        <v>13864000</v>
      </c>
      <c r="M55" s="123">
        <f t="shared" si="33"/>
        <v>3239981</v>
      </c>
      <c r="N55" s="122">
        <f t="shared" si="33"/>
        <v>0</v>
      </c>
      <c r="O55" s="123">
        <f t="shared" si="33"/>
        <v>12587484</v>
      </c>
      <c r="P55" s="122">
        <f t="shared" si="27"/>
        <v>45157000</v>
      </c>
      <c r="Q55" s="123">
        <f t="shared" si="28"/>
        <v>51795783</v>
      </c>
      <c r="R55" s="63">
        <f t="shared" si="29"/>
        <v>-100</v>
      </c>
      <c r="S55" s="64">
        <f t="shared" si="30"/>
        <v>288.50487086189702</v>
      </c>
      <c r="T55" s="63">
        <f>IF((+$E45+$E47+$E49+$E50+$E53) =0,0,(P55   /(+$E45+$E47+$E49+$E50+$E53) )*100)</f>
        <v>90.314000000000007</v>
      </c>
      <c r="U55" s="65">
        <f>IF((+$E45+$E47+$E49+$E50+$E53) =0,0,(Q55   /(+$E45+$E47+$E49+$E50+$E53) )*100)</f>
        <v>103.59156599999999</v>
      </c>
      <c r="V55" s="122">
        <f>SUM(V44:V54)</f>
        <v>1644000</v>
      </c>
      <c r="W55" s="123">
        <f>SUM(W44:W54)</f>
        <v>1644000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67916000</v>
      </c>
      <c r="C69" s="130">
        <f>SUM(C9:C16,C19:C25,C28:C31,C34,C37:C41,C44:C54,C57:C60,C63:C67)</f>
        <v>3506000</v>
      </c>
      <c r="D69" s="130"/>
      <c r="E69" s="130">
        <f t="shared" si="35"/>
        <v>71422000</v>
      </c>
      <c r="F69" s="131">
        <f t="shared" ref="F69:O69" si="43">SUM(F9:F16,F19:F25,F28:F31,F34,F37:F41,F44:F54,F57:F60,F63:F67)</f>
        <v>67916000</v>
      </c>
      <c r="G69" s="132">
        <f t="shared" si="43"/>
        <v>53895000</v>
      </c>
      <c r="H69" s="131">
        <f t="shared" si="43"/>
        <v>8930000</v>
      </c>
      <c r="I69" s="132">
        <f t="shared" si="43"/>
        <v>8953344</v>
      </c>
      <c r="J69" s="131">
        <f t="shared" si="43"/>
        <v>24341000</v>
      </c>
      <c r="K69" s="132">
        <f t="shared" si="43"/>
        <v>28992455</v>
      </c>
      <c r="L69" s="131">
        <f t="shared" si="43"/>
        <v>14656000</v>
      </c>
      <c r="M69" s="132">
        <f t="shared" si="43"/>
        <v>3935931</v>
      </c>
      <c r="N69" s="131">
        <f t="shared" si="43"/>
        <v>1035000</v>
      </c>
      <c r="O69" s="132">
        <f t="shared" si="43"/>
        <v>13809054</v>
      </c>
      <c r="P69" s="131">
        <f t="shared" si="36"/>
        <v>48962000</v>
      </c>
      <c r="Q69" s="132">
        <f t="shared" si="37"/>
        <v>55690784</v>
      </c>
      <c r="R69" s="72">
        <f t="shared" si="38"/>
        <v>-92.938045851528386</v>
      </c>
      <c r="S69" s="73">
        <f t="shared" si="39"/>
        <v>250.84593708578731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90.847017348548093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103.3320048241952</v>
      </c>
      <c r="V69" s="131">
        <f>SUM(V9:V16,V19:V25,V28:V31,V34,V37:V41,V44:V54,V57:V60,V63:V67)</f>
        <v>1644000</v>
      </c>
      <c r="W69" s="132">
        <f>SUM(W9:W16,W19:W25,W28:W31,W34,W37:W41,W44:W54,W57:W60,W63:W67)</f>
        <v>1644000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182068000</v>
      </c>
      <c r="C71" s="118"/>
      <c r="D71" s="118"/>
      <c r="E71" s="118">
        <f>$B71      +$C71      +$D71</f>
        <v>182068000</v>
      </c>
      <c r="F71" s="119">
        <v>182068000</v>
      </c>
      <c r="G71" s="120">
        <v>142068000</v>
      </c>
      <c r="H71" s="119">
        <v>10974000</v>
      </c>
      <c r="I71" s="120">
        <v>12027958</v>
      </c>
      <c r="J71" s="119">
        <v>39156000</v>
      </c>
      <c r="K71" s="120">
        <v>37532209</v>
      </c>
      <c r="L71" s="119">
        <v>34722000</v>
      </c>
      <c r="M71" s="120">
        <v>16397845</v>
      </c>
      <c r="N71" s="119">
        <v>57216000</v>
      </c>
      <c r="O71" s="120">
        <v>77163888</v>
      </c>
      <c r="P71" s="119">
        <f>$H71      +$J71      +$L71      +$N71</f>
        <v>142068000</v>
      </c>
      <c r="Q71" s="120">
        <f>$I71      +$K71      +$M71      +$O71</f>
        <v>143121900</v>
      </c>
      <c r="R71" s="59">
        <f>IF(($L71      =0),0,((($N71      -$L71      )/$L71      )*100))</f>
        <v>64.783134612061517</v>
      </c>
      <c r="S71" s="60">
        <f>IF(($M71      =0),0,((($O71      -$M71      )/$M71      )*100))</f>
        <v>370.57334668061566</v>
      </c>
      <c r="T71" s="59">
        <f>IF(($E71      =0),0,(($P71      /$E71      )*100))</f>
        <v>78.030186523716409</v>
      </c>
      <c r="U71" s="61">
        <f>IF(($E71      =0),0,(($Q71      /$E71      )*100))</f>
        <v>78.6090361842828</v>
      </c>
      <c r="V71" s="119">
        <v>5944000</v>
      </c>
      <c r="W71" s="120">
        <v>5091000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182068000</v>
      </c>
      <c r="C73" s="127">
        <f>SUM(C71:C72)</f>
        <v>0</v>
      </c>
      <c r="D73" s="127"/>
      <c r="E73" s="127">
        <f>$B73      +$C73      +$D73</f>
        <v>182068000</v>
      </c>
      <c r="F73" s="128">
        <f t="shared" ref="F73:O73" si="44">SUM(F71:F72)</f>
        <v>182068000</v>
      </c>
      <c r="G73" s="129">
        <f t="shared" si="44"/>
        <v>142068000</v>
      </c>
      <c r="H73" s="128">
        <f t="shared" si="44"/>
        <v>10974000</v>
      </c>
      <c r="I73" s="129">
        <f t="shared" si="44"/>
        <v>12027958</v>
      </c>
      <c r="J73" s="128">
        <f t="shared" si="44"/>
        <v>39156000</v>
      </c>
      <c r="K73" s="129">
        <f t="shared" si="44"/>
        <v>37532209</v>
      </c>
      <c r="L73" s="128">
        <f t="shared" si="44"/>
        <v>34722000</v>
      </c>
      <c r="M73" s="129">
        <f t="shared" si="44"/>
        <v>16397845</v>
      </c>
      <c r="N73" s="128">
        <f t="shared" si="44"/>
        <v>57216000</v>
      </c>
      <c r="O73" s="129">
        <f t="shared" si="44"/>
        <v>77163888</v>
      </c>
      <c r="P73" s="128">
        <f>$H73      +$J73      +$L73      +$N73</f>
        <v>142068000</v>
      </c>
      <c r="Q73" s="129">
        <f>$I73      +$K73      +$M73      +$O73</f>
        <v>143121900</v>
      </c>
      <c r="R73" s="68">
        <f>IF(($L73      =0),0,((($N73      -$L73      )/$L73      )*100))</f>
        <v>64.783134612061517</v>
      </c>
      <c r="S73" s="69">
        <f>IF(($M73      =0),0,((($O73      -$M73      )/$M73      )*100))</f>
        <v>370.57334668061566</v>
      </c>
      <c r="T73" s="68">
        <f>IF(($E71      =0),0,(($P71      /$E71      )*100))</f>
        <v>78.030186523716409</v>
      </c>
      <c r="U73" s="70">
        <f>IF($E71   =0,0,($Q71   /$E71 )*100)</f>
        <v>78.6090361842828</v>
      </c>
      <c r="V73" s="128">
        <f>SUM(V71:V72)</f>
        <v>5944000</v>
      </c>
      <c r="W73" s="129">
        <f>SUM(W71:W72)</f>
        <v>5091000</v>
      </c>
    </row>
    <row r="74" spans="1:23" ht="12.95" customHeight="1" x14ac:dyDescent="0.2">
      <c r="A74" s="71" t="s">
        <v>89</v>
      </c>
      <c r="B74" s="130">
        <f>SUM(B71:B72)</f>
        <v>182068000</v>
      </c>
      <c r="C74" s="130">
        <f>SUM(C71:C72)</f>
        <v>0</v>
      </c>
      <c r="D74" s="130"/>
      <c r="E74" s="130">
        <f>$B74      +$C74      +$D74</f>
        <v>182068000</v>
      </c>
      <c r="F74" s="131">
        <f t="shared" ref="F74:O74" si="45">SUM(F71:F72)</f>
        <v>182068000</v>
      </c>
      <c r="G74" s="132">
        <f t="shared" si="45"/>
        <v>142068000</v>
      </c>
      <c r="H74" s="131">
        <f t="shared" si="45"/>
        <v>10974000</v>
      </c>
      <c r="I74" s="132">
        <f t="shared" si="45"/>
        <v>12027958</v>
      </c>
      <c r="J74" s="131">
        <f t="shared" si="45"/>
        <v>39156000</v>
      </c>
      <c r="K74" s="132">
        <f t="shared" si="45"/>
        <v>37532209</v>
      </c>
      <c r="L74" s="131">
        <f t="shared" si="45"/>
        <v>34722000</v>
      </c>
      <c r="M74" s="132">
        <f t="shared" si="45"/>
        <v>16397845</v>
      </c>
      <c r="N74" s="131">
        <f t="shared" si="45"/>
        <v>57216000</v>
      </c>
      <c r="O74" s="132">
        <f t="shared" si="45"/>
        <v>77163888</v>
      </c>
      <c r="P74" s="131">
        <f>$H74      +$J74      +$L74      +$N74</f>
        <v>142068000</v>
      </c>
      <c r="Q74" s="132">
        <f>$I74      +$K74      +$M74      +$O74</f>
        <v>143121900</v>
      </c>
      <c r="R74" s="72">
        <f>IF(($L74      =0),0,((($N74      -$L74      )/$L74      )*100))</f>
        <v>64.783134612061517</v>
      </c>
      <c r="S74" s="73">
        <f>IF(($M74      =0),0,((($O74      -$M74      )/$M74      )*100))</f>
        <v>370.57334668061566</v>
      </c>
      <c r="T74" s="72">
        <f>IF(($E71      =0),0,(($P71      /$E71      )*100))</f>
        <v>78.030186523716409</v>
      </c>
      <c r="U74" s="76">
        <f>IF($E71   =0,0,($Q71   /$E71 )*100)</f>
        <v>78.6090361842828</v>
      </c>
      <c r="V74" s="131">
        <f>SUM(V71:V72)</f>
        <v>5944000</v>
      </c>
      <c r="W74" s="132">
        <f>SUM(W71:W72)</f>
        <v>5091000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249984000</v>
      </c>
      <c r="C75" s="130">
        <f>SUM(C9:C16,C19:C25,C28:C31,C34,C37:C41,C44:C54,C57:C60,C63:C67,C71:C72)</f>
        <v>3506000</v>
      </c>
      <c r="D75" s="130"/>
      <c r="E75" s="130">
        <f>$B75      +$C75      +$D75</f>
        <v>253490000</v>
      </c>
      <c r="F75" s="131">
        <f t="shared" ref="F75:O75" si="46">SUM(F9:F16,F19:F25,F28:F31,F34,F37:F41,F44:F54,F57:F60,F63:F67,F71:F72)</f>
        <v>249984000</v>
      </c>
      <c r="G75" s="132">
        <f t="shared" si="46"/>
        <v>195963000</v>
      </c>
      <c r="H75" s="131">
        <f t="shared" si="46"/>
        <v>19904000</v>
      </c>
      <c r="I75" s="132">
        <f t="shared" si="46"/>
        <v>20981302</v>
      </c>
      <c r="J75" s="131">
        <f t="shared" si="46"/>
        <v>63497000</v>
      </c>
      <c r="K75" s="132">
        <f t="shared" si="46"/>
        <v>66524664</v>
      </c>
      <c r="L75" s="131">
        <f t="shared" si="46"/>
        <v>49378000</v>
      </c>
      <c r="M75" s="132">
        <f t="shared" si="46"/>
        <v>20333776</v>
      </c>
      <c r="N75" s="131">
        <f t="shared" si="46"/>
        <v>58251000</v>
      </c>
      <c r="O75" s="132">
        <f t="shared" si="46"/>
        <v>90972942</v>
      </c>
      <c r="P75" s="131">
        <f>$H75      +$J75      +$L75      +$N75</f>
        <v>191030000</v>
      </c>
      <c r="Q75" s="132">
        <f>$I75      +$K75      +$M75      +$O75</f>
        <v>198812684</v>
      </c>
      <c r="R75" s="72">
        <f>IF(($L75      =0),0,((($N75      -$L75      )/$L75      )*100))</f>
        <v>17.969541091174207</v>
      </c>
      <c r="S75" s="73">
        <f>IF(($M75      =0),0,((($O75      -$M75      )/$M75      )*100))</f>
        <v>347.39817139718662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80.957607760538735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84.25587231896526</v>
      </c>
      <c r="V75" s="131">
        <f>SUM(V9:V16,V19:V25,V28:V31,V34,V37:V41,V44:V54,V57:V60,V63:V67,V71:V72)</f>
        <v>7588000</v>
      </c>
      <c r="W75" s="132">
        <f>SUM(W9:W16,W19:W25,W28:W31,W34,W37:W41,W44:W54,W57:W60,W63:W67,W71:W72)</f>
        <v>6735000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ottgT6U+6BiU8NlQfLGIVbSh+Qj+GbWXUfbRQqy/k6rlFzllshfVr7AnTrYMadRDlp+EWZ8X2JyWo3PMWoaA7g==" saltValue="YzMgLvwhQASc6MOIBBu1Y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119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1800000</v>
      </c>
      <c r="C10" s="118"/>
      <c r="D10" s="118"/>
      <c r="E10" s="118">
        <f t="shared" ref="E10:E17" si="0">$B10      +$C10      +$D10</f>
        <v>1800000</v>
      </c>
      <c r="F10" s="119">
        <v>1800000</v>
      </c>
      <c r="G10" s="120">
        <v>1800000</v>
      </c>
      <c r="H10" s="119">
        <v>322000</v>
      </c>
      <c r="I10" s="120"/>
      <c r="J10" s="119">
        <v>81000</v>
      </c>
      <c r="K10" s="120"/>
      <c r="L10" s="119">
        <v>264000</v>
      </c>
      <c r="M10" s="120"/>
      <c r="N10" s="119">
        <v>553000</v>
      </c>
      <c r="O10" s="120"/>
      <c r="P10" s="119">
        <f t="shared" ref="P10:P17" si="1">$H10      +$J10      +$L10      +$N10</f>
        <v>1220000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109.46969696969697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67.777777777777786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1800000</v>
      </c>
      <c r="C17" s="121">
        <f>SUM(C9:C16)</f>
        <v>0</v>
      </c>
      <c r="D17" s="121"/>
      <c r="E17" s="121">
        <f t="shared" si="0"/>
        <v>1800000</v>
      </c>
      <c r="F17" s="122">
        <f t="shared" ref="F17:O17" si="7">SUM(F9:F16)</f>
        <v>1800000</v>
      </c>
      <c r="G17" s="123">
        <f t="shared" si="7"/>
        <v>1800000</v>
      </c>
      <c r="H17" s="122">
        <f t="shared" si="7"/>
        <v>322000</v>
      </c>
      <c r="I17" s="123">
        <f t="shared" si="7"/>
        <v>0</v>
      </c>
      <c r="J17" s="122">
        <f t="shared" si="7"/>
        <v>81000</v>
      </c>
      <c r="K17" s="123">
        <f t="shared" si="7"/>
        <v>0</v>
      </c>
      <c r="L17" s="122">
        <f t="shared" si="7"/>
        <v>264000</v>
      </c>
      <c r="M17" s="123">
        <f t="shared" si="7"/>
        <v>0</v>
      </c>
      <c r="N17" s="122">
        <f t="shared" si="7"/>
        <v>553000</v>
      </c>
      <c r="O17" s="123">
        <f t="shared" si="7"/>
        <v>0</v>
      </c>
      <c r="P17" s="122">
        <f t="shared" si="1"/>
        <v>1220000</v>
      </c>
      <c r="Q17" s="123">
        <f t="shared" si="2"/>
        <v>0</v>
      </c>
      <c r="R17" s="63">
        <f t="shared" si="3"/>
        <v>109.46969696969697</v>
      </c>
      <c r="S17" s="64">
        <f t="shared" si="4"/>
        <v>0</v>
      </c>
      <c r="T17" s="63">
        <f>IF((SUM($E9:$E14))=0,0,(P17/(SUM($E9:$E14))*100))</f>
        <v>67.777777777777786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2772000</v>
      </c>
      <c r="C31" s="118"/>
      <c r="D31" s="118"/>
      <c r="E31" s="118">
        <f>$B31      +$C31      +$D31</f>
        <v>2772000</v>
      </c>
      <c r="F31" s="119">
        <v>2772000</v>
      </c>
      <c r="G31" s="120">
        <v>2772000</v>
      </c>
      <c r="H31" s="119">
        <v>100000</v>
      </c>
      <c r="I31" s="120">
        <v>5067000</v>
      </c>
      <c r="J31" s="119">
        <v>410000</v>
      </c>
      <c r="K31" s="120">
        <v>510959</v>
      </c>
      <c r="L31" s="119">
        <v>1007000</v>
      </c>
      <c r="M31" s="120">
        <v>117248</v>
      </c>
      <c r="N31" s="119">
        <v>1255000</v>
      </c>
      <c r="O31" s="120"/>
      <c r="P31" s="119">
        <f>$H31      +$J31      +$L31      +$N31</f>
        <v>2772000</v>
      </c>
      <c r="Q31" s="120">
        <f>$I31      +$K31      +$M31      +$O31</f>
        <v>5695207</v>
      </c>
      <c r="R31" s="59">
        <f>IF(($L31      =0),0,((($N31      -$L31      )/$L31      )*100))</f>
        <v>24.627606752730884</v>
      </c>
      <c r="S31" s="60">
        <f>IF(($M31      =0),0,((($O31      -$M31      )/$M31      )*100))</f>
        <v>-100</v>
      </c>
      <c r="T31" s="59">
        <f>IF(($E31      =0),0,(($P31      /$E31      )*100))</f>
        <v>100</v>
      </c>
      <c r="U31" s="61">
        <f>IF(($E31      =0),0,(($Q31      /$E31      )*100))</f>
        <v>205.454797979798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2772000</v>
      </c>
      <c r="C32" s="121">
        <f>SUM(C28:C31)</f>
        <v>0</v>
      </c>
      <c r="D32" s="121"/>
      <c r="E32" s="121">
        <f>$B32      +$C32      +$D32</f>
        <v>2772000</v>
      </c>
      <c r="F32" s="122">
        <f t="shared" ref="F32:O32" si="16">SUM(F28:F31)</f>
        <v>2772000</v>
      </c>
      <c r="G32" s="123">
        <f t="shared" si="16"/>
        <v>2772000</v>
      </c>
      <c r="H32" s="122">
        <f t="shared" si="16"/>
        <v>100000</v>
      </c>
      <c r="I32" s="123">
        <f t="shared" si="16"/>
        <v>5067000</v>
      </c>
      <c r="J32" s="122">
        <f t="shared" si="16"/>
        <v>410000</v>
      </c>
      <c r="K32" s="123">
        <f t="shared" si="16"/>
        <v>510959</v>
      </c>
      <c r="L32" s="122">
        <f t="shared" si="16"/>
        <v>1007000</v>
      </c>
      <c r="M32" s="123">
        <f t="shared" si="16"/>
        <v>117248</v>
      </c>
      <c r="N32" s="122">
        <f t="shared" si="16"/>
        <v>1255000</v>
      </c>
      <c r="O32" s="123">
        <f t="shared" si="16"/>
        <v>0</v>
      </c>
      <c r="P32" s="122">
        <f>$H32      +$J32      +$L32      +$N32</f>
        <v>2772000</v>
      </c>
      <c r="Q32" s="123">
        <f>$I32      +$K32      +$M32      +$O32</f>
        <v>5695207</v>
      </c>
      <c r="R32" s="63">
        <f>IF(($L32      =0),0,((($N32      -$L32      )/$L32      )*100))</f>
        <v>24.627606752730884</v>
      </c>
      <c r="S32" s="64">
        <f>IF(($M32      =0),0,((($O32      -$M32      )/$M32      )*100))</f>
        <v>-100</v>
      </c>
      <c r="T32" s="63">
        <f>IF($E32   =0,0,($P32   /$E32   )*100)</f>
        <v>100</v>
      </c>
      <c r="U32" s="65">
        <f>IF($E32   =0,0,($Q32   /$E32   )*100)</f>
        <v>205.454797979798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1689000</v>
      </c>
      <c r="C34" s="118"/>
      <c r="D34" s="118"/>
      <c r="E34" s="118">
        <f>$B34      +$C34      +$D34</f>
        <v>1689000</v>
      </c>
      <c r="F34" s="119">
        <v>1689000</v>
      </c>
      <c r="G34" s="120">
        <v>1689000</v>
      </c>
      <c r="H34" s="119">
        <v>275000</v>
      </c>
      <c r="I34" s="120">
        <v>1546000</v>
      </c>
      <c r="J34" s="119">
        <v>411000</v>
      </c>
      <c r="K34" s="120"/>
      <c r="L34" s="119"/>
      <c r="M34" s="120"/>
      <c r="N34" s="119">
        <v>590000</v>
      </c>
      <c r="O34" s="120"/>
      <c r="P34" s="119">
        <f>$H34      +$J34      +$L34      +$N34</f>
        <v>1276000</v>
      </c>
      <c r="Q34" s="120">
        <f>$I34      +$K34      +$M34      +$O34</f>
        <v>1546000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75.547661338069858</v>
      </c>
      <c r="U34" s="61">
        <f>IF(($E34      =0),0,(($Q34      /$E34      )*100))</f>
        <v>91.533451746595617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1689000</v>
      </c>
      <c r="C35" s="121">
        <f>C34</f>
        <v>0</v>
      </c>
      <c r="D35" s="121"/>
      <c r="E35" s="121">
        <f>$B35      +$C35      +$D35</f>
        <v>1689000</v>
      </c>
      <c r="F35" s="122">
        <f t="shared" ref="F35:O35" si="17">F34</f>
        <v>1689000</v>
      </c>
      <c r="G35" s="123">
        <f t="shared" si="17"/>
        <v>1689000</v>
      </c>
      <c r="H35" s="122">
        <f t="shared" si="17"/>
        <v>275000</v>
      </c>
      <c r="I35" s="123">
        <f t="shared" si="17"/>
        <v>1546000</v>
      </c>
      <c r="J35" s="122">
        <f t="shared" si="17"/>
        <v>411000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590000</v>
      </c>
      <c r="O35" s="123">
        <f t="shared" si="17"/>
        <v>0</v>
      </c>
      <c r="P35" s="122">
        <f>$H35      +$J35      +$L35      +$N35</f>
        <v>1276000</v>
      </c>
      <c r="Q35" s="123">
        <f>$I35      +$K35      +$M35      +$O35</f>
        <v>1546000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75.547661338069858</v>
      </c>
      <c r="U35" s="65">
        <f>IF($E35   =0,0,($Q35   /$E35   )*100)</f>
        <v>91.533451746595617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6261000</v>
      </c>
      <c r="C69" s="130">
        <f>SUM(C9:C16,C19:C25,C28:C31,C34,C37:C41,C44:C54,C57:C60,C63:C67)</f>
        <v>0</v>
      </c>
      <c r="D69" s="130"/>
      <c r="E69" s="130">
        <f t="shared" si="35"/>
        <v>6261000</v>
      </c>
      <c r="F69" s="131">
        <f t="shared" ref="F69:O69" si="43">SUM(F9:F16,F19:F25,F28:F31,F34,F37:F41,F44:F54,F57:F60,F63:F67)</f>
        <v>6261000</v>
      </c>
      <c r="G69" s="132">
        <f t="shared" si="43"/>
        <v>6261000</v>
      </c>
      <c r="H69" s="131">
        <f t="shared" si="43"/>
        <v>697000</v>
      </c>
      <c r="I69" s="132">
        <f t="shared" si="43"/>
        <v>6613000</v>
      </c>
      <c r="J69" s="131">
        <f t="shared" si="43"/>
        <v>902000</v>
      </c>
      <c r="K69" s="132">
        <f t="shared" si="43"/>
        <v>510959</v>
      </c>
      <c r="L69" s="131">
        <f t="shared" si="43"/>
        <v>1271000</v>
      </c>
      <c r="M69" s="132">
        <f t="shared" si="43"/>
        <v>117248</v>
      </c>
      <c r="N69" s="131">
        <f t="shared" si="43"/>
        <v>2398000</v>
      </c>
      <c r="O69" s="132">
        <f t="shared" si="43"/>
        <v>0</v>
      </c>
      <c r="P69" s="131">
        <f t="shared" si="36"/>
        <v>5268000</v>
      </c>
      <c r="Q69" s="132">
        <f t="shared" si="37"/>
        <v>7241207</v>
      </c>
      <c r="R69" s="72">
        <f t="shared" si="38"/>
        <v>88.67033831628639</v>
      </c>
      <c r="S69" s="73">
        <f t="shared" si="39"/>
        <v>-100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84.13991375179684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115.65575786615557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6261000</v>
      </c>
      <c r="C75" s="130">
        <f>SUM(C9:C16,C19:C25,C28:C31,C34,C37:C41,C44:C54,C57:C60,C63:C67,C71:C72)</f>
        <v>0</v>
      </c>
      <c r="D75" s="130"/>
      <c r="E75" s="130">
        <f>$B75      +$C75      +$D75</f>
        <v>6261000</v>
      </c>
      <c r="F75" s="131">
        <f t="shared" ref="F75:O75" si="46">SUM(F9:F16,F19:F25,F28:F31,F34,F37:F41,F44:F54,F57:F60,F63:F67,F71:F72)</f>
        <v>6261000</v>
      </c>
      <c r="G75" s="132">
        <f t="shared" si="46"/>
        <v>6261000</v>
      </c>
      <c r="H75" s="131">
        <f t="shared" si="46"/>
        <v>697000</v>
      </c>
      <c r="I75" s="132">
        <f t="shared" si="46"/>
        <v>6613000</v>
      </c>
      <c r="J75" s="131">
        <f t="shared" si="46"/>
        <v>902000</v>
      </c>
      <c r="K75" s="132">
        <f t="shared" si="46"/>
        <v>510959</v>
      </c>
      <c r="L75" s="131">
        <f t="shared" si="46"/>
        <v>1271000</v>
      </c>
      <c r="M75" s="132">
        <f t="shared" si="46"/>
        <v>117248</v>
      </c>
      <c r="N75" s="131">
        <f t="shared" si="46"/>
        <v>2398000</v>
      </c>
      <c r="O75" s="132">
        <f t="shared" si="46"/>
        <v>0</v>
      </c>
      <c r="P75" s="131">
        <f>$H75      +$J75      +$L75      +$N75</f>
        <v>5268000</v>
      </c>
      <c r="Q75" s="132">
        <f>$I75      +$K75      +$M75      +$O75</f>
        <v>7241207</v>
      </c>
      <c r="R75" s="72">
        <f>IF(($L75      =0),0,((($N75      -$L75      )/$L75      )*100))</f>
        <v>88.67033831628639</v>
      </c>
      <c r="S75" s="73">
        <f>IF(($M75      =0),0,((($O75      -$M75      )/$M75      )*100))</f>
        <v>-100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84.13991375179684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115.65575786615557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uKjDpJtSzgBThvEpCptnDk6wn8/80Hsq7fMBgUbzTSOT9IBubau6243fyydyAeGjTBw0SFVqeR7pOjT5HHVVNA==" saltValue="8tGonCzC1oJJGmoQiikY5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580000</v>
      </c>
      <c r="I10" s="120">
        <v>546388</v>
      </c>
      <c r="J10" s="119">
        <v>572000</v>
      </c>
      <c r="K10" s="120">
        <v>1102111</v>
      </c>
      <c r="L10" s="119"/>
      <c r="M10" s="120">
        <v>493648</v>
      </c>
      <c r="N10" s="119">
        <v>493000</v>
      </c>
      <c r="O10" s="120">
        <v>831509</v>
      </c>
      <c r="P10" s="119">
        <f t="shared" ref="P10:P17" si="1">$H10      +$J10      +$L10      +$N10</f>
        <v>1645000</v>
      </c>
      <c r="Q10" s="120">
        <f t="shared" ref="Q10:Q17" si="2">$I10      +$K10      +$M10      +$O10</f>
        <v>2973656</v>
      </c>
      <c r="R10" s="59">
        <f t="shared" ref="R10:R17" si="3">IF(($L10      =0),0,((($N10      -$L10      )/$L10      )*100))</f>
        <v>0</v>
      </c>
      <c r="S10" s="60">
        <f t="shared" ref="S10:S17" si="4">IF(($M10      =0),0,((($O10      -$M10      )/$M10      )*100))</f>
        <v>68.441683142644152</v>
      </c>
      <c r="T10" s="59">
        <f t="shared" ref="T10:T17" si="5">IF(($E10      =0),0,(($P10      /$E10      )*100))</f>
        <v>54.833333333333336</v>
      </c>
      <c r="U10" s="61">
        <f t="shared" ref="U10:U17" si="6">IF(($E10      =0),0,(($Q10      /$E10      )*100))</f>
        <v>99.121866666666676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580000</v>
      </c>
      <c r="I17" s="123">
        <f t="shared" si="7"/>
        <v>546388</v>
      </c>
      <c r="J17" s="122">
        <f t="shared" si="7"/>
        <v>572000</v>
      </c>
      <c r="K17" s="123">
        <f t="shared" si="7"/>
        <v>1102111</v>
      </c>
      <c r="L17" s="122">
        <f t="shared" si="7"/>
        <v>0</v>
      </c>
      <c r="M17" s="123">
        <f t="shared" si="7"/>
        <v>493648</v>
      </c>
      <c r="N17" s="122">
        <f t="shared" si="7"/>
        <v>493000</v>
      </c>
      <c r="O17" s="123">
        <f t="shared" si="7"/>
        <v>831509</v>
      </c>
      <c r="P17" s="122">
        <f t="shared" si="1"/>
        <v>1645000</v>
      </c>
      <c r="Q17" s="123">
        <f t="shared" si="2"/>
        <v>2973656</v>
      </c>
      <c r="R17" s="63">
        <f t="shared" si="3"/>
        <v>0</v>
      </c>
      <c r="S17" s="64">
        <f t="shared" si="4"/>
        <v>68.441683142644152</v>
      </c>
      <c r="T17" s="63">
        <f>IF((SUM($E9:$E14))=0,0,(P17/(SUM($E9:$E14))*100))</f>
        <v>54.833333333333336</v>
      </c>
      <c r="U17" s="65">
        <f>IF((SUM($E9:$E14))=0,0,(Q17/(SUM($E9:$E14))*100))</f>
        <v>99.121866666666676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11000000</v>
      </c>
      <c r="C22" s="118"/>
      <c r="D22" s="118"/>
      <c r="E22" s="118">
        <f t="shared" si="8"/>
        <v>11000000</v>
      </c>
      <c r="F22" s="119">
        <v>11000000</v>
      </c>
      <c r="G22" s="120">
        <v>11000000</v>
      </c>
      <c r="H22" s="119"/>
      <c r="I22" s="120">
        <v>1049807</v>
      </c>
      <c r="J22" s="119">
        <v>6224000</v>
      </c>
      <c r="K22" s="120">
        <v>3500186</v>
      </c>
      <c r="L22" s="119"/>
      <c r="M22" s="120">
        <v>2077571</v>
      </c>
      <c r="N22" s="119">
        <v>996000</v>
      </c>
      <c r="O22" s="120">
        <v>6585385</v>
      </c>
      <c r="P22" s="119">
        <f t="shared" si="9"/>
        <v>7220000</v>
      </c>
      <c r="Q22" s="120">
        <f t="shared" si="10"/>
        <v>13212949</v>
      </c>
      <c r="R22" s="59">
        <f t="shared" si="11"/>
        <v>0</v>
      </c>
      <c r="S22" s="60">
        <f t="shared" si="12"/>
        <v>216.97520806749804</v>
      </c>
      <c r="T22" s="59">
        <f t="shared" si="13"/>
        <v>65.63636363636364</v>
      </c>
      <c r="U22" s="61">
        <f t="shared" si="14"/>
        <v>120.11771818181818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22000000</v>
      </c>
      <c r="D23" s="118"/>
      <c r="E23" s="118">
        <f t="shared" si="8"/>
        <v>22000000</v>
      </c>
      <c r="F23" s="119">
        <v>22000000</v>
      </c>
      <c r="G23" s="120">
        <v>22000000</v>
      </c>
      <c r="H23" s="119"/>
      <c r="I23" s="120"/>
      <c r="J23" s="119"/>
      <c r="K23" s="120"/>
      <c r="L23" s="119"/>
      <c r="M23" s="120"/>
      <c r="N23" s="119">
        <v>2011000</v>
      </c>
      <c r="O23" s="120"/>
      <c r="P23" s="119">
        <f t="shared" si="9"/>
        <v>2011000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9.1409090909090907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11000000</v>
      </c>
      <c r="C26" s="121">
        <f>SUM(C19:C25)</f>
        <v>22000000</v>
      </c>
      <c r="D26" s="121"/>
      <c r="E26" s="121">
        <f t="shared" si="8"/>
        <v>33000000</v>
      </c>
      <c r="F26" s="122">
        <f t="shared" ref="F26:O26" si="15">SUM(F19:F25)</f>
        <v>33000000</v>
      </c>
      <c r="G26" s="123">
        <f t="shared" si="15"/>
        <v>33000000</v>
      </c>
      <c r="H26" s="122">
        <f t="shared" si="15"/>
        <v>0</v>
      </c>
      <c r="I26" s="123">
        <f t="shared" si="15"/>
        <v>1049807</v>
      </c>
      <c r="J26" s="122">
        <f t="shared" si="15"/>
        <v>6224000</v>
      </c>
      <c r="K26" s="123">
        <f t="shared" si="15"/>
        <v>3500186</v>
      </c>
      <c r="L26" s="122">
        <f t="shared" si="15"/>
        <v>0</v>
      </c>
      <c r="M26" s="123">
        <f t="shared" si="15"/>
        <v>2077571</v>
      </c>
      <c r="N26" s="122">
        <f t="shared" si="15"/>
        <v>3007000</v>
      </c>
      <c r="O26" s="123">
        <f t="shared" si="15"/>
        <v>6585385</v>
      </c>
      <c r="P26" s="122">
        <f t="shared" si="9"/>
        <v>9231000</v>
      </c>
      <c r="Q26" s="123">
        <f t="shared" si="10"/>
        <v>13212949</v>
      </c>
      <c r="R26" s="63">
        <f t="shared" si="11"/>
        <v>0</v>
      </c>
      <c r="S26" s="64">
        <f t="shared" si="12"/>
        <v>216.97520806749804</v>
      </c>
      <c r="T26" s="63">
        <f>IF(($E26-$E21-$E25)   =0,0,($P26   /($E26-$E21-$E25)   )*100)</f>
        <v>27.972727272727273</v>
      </c>
      <c r="U26" s="65">
        <f>IF(($E26-$E21-$E25)   =0,0,($Q26   /($E26-$E21-$E25)   )*100)</f>
        <v>40.039239393939397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1509000</v>
      </c>
      <c r="C34" s="118"/>
      <c r="D34" s="118"/>
      <c r="E34" s="118">
        <f>$B34      +$C34      +$D34</f>
        <v>1509000</v>
      </c>
      <c r="F34" s="119">
        <v>1509000</v>
      </c>
      <c r="G34" s="120">
        <v>1509000</v>
      </c>
      <c r="H34" s="119">
        <v>375000</v>
      </c>
      <c r="I34" s="120">
        <v>409580</v>
      </c>
      <c r="J34" s="119">
        <v>401000</v>
      </c>
      <c r="K34" s="120">
        <v>540795</v>
      </c>
      <c r="L34" s="119">
        <v>437000</v>
      </c>
      <c r="M34" s="120">
        <v>426791</v>
      </c>
      <c r="N34" s="119">
        <v>262000</v>
      </c>
      <c r="O34" s="120">
        <v>-278339</v>
      </c>
      <c r="P34" s="119">
        <f>$H34      +$J34      +$L34      +$N34</f>
        <v>1475000</v>
      </c>
      <c r="Q34" s="120">
        <f>$I34      +$K34      +$M34      +$O34</f>
        <v>1098827</v>
      </c>
      <c r="R34" s="59">
        <f>IF(($L34      =0),0,((($N34      -$L34      )/$L34      )*100))</f>
        <v>-40.045766590389015</v>
      </c>
      <c r="S34" s="60">
        <f>IF(($M34      =0),0,((($O34      -$M34      )/$M34      )*100))</f>
        <v>-165.21669857143192</v>
      </c>
      <c r="T34" s="59">
        <f>IF(($E34      =0),0,(($P34      /$E34      )*100))</f>
        <v>97.746852220013253</v>
      </c>
      <c r="U34" s="61">
        <f>IF(($E34      =0),0,(($Q34      /$E34      )*100))</f>
        <v>72.818223989396941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1509000</v>
      </c>
      <c r="C35" s="121">
        <f>C34</f>
        <v>0</v>
      </c>
      <c r="D35" s="121"/>
      <c r="E35" s="121">
        <f>$B35      +$C35      +$D35</f>
        <v>1509000</v>
      </c>
      <c r="F35" s="122">
        <f t="shared" ref="F35:O35" si="17">F34</f>
        <v>1509000</v>
      </c>
      <c r="G35" s="123">
        <f t="shared" si="17"/>
        <v>1509000</v>
      </c>
      <c r="H35" s="122">
        <f t="shared" si="17"/>
        <v>375000</v>
      </c>
      <c r="I35" s="123">
        <f t="shared" si="17"/>
        <v>409580</v>
      </c>
      <c r="J35" s="122">
        <f t="shared" si="17"/>
        <v>401000</v>
      </c>
      <c r="K35" s="123">
        <f t="shared" si="17"/>
        <v>540795</v>
      </c>
      <c r="L35" s="122">
        <f t="shared" si="17"/>
        <v>437000</v>
      </c>
      <c r="M35" s="123">
        <f t="shared" si="17"/>
        <v>426791</v>
      </c>
      <c r="N35" s="122">
        <f t="shared" si="17"/>
        <v>262000</v>
      </c>
      <c r="O35" s="123">
        <f t="shared" si="17"/>
        <v>-278339</v>
      </c>
      <c r="P35" s="122">
        <f>$H35      +$J35      +$L35      +$N35</f>
        <v>1475000</v>
      </c>
      <c r="Q35" s="123">
        <f>$I35      +$K35      +$M35      +$O35</f>
        <v>1098827</v>
      </c>
      <c r="R35" s="63">
        <f>IF(($L35      =0),0,((($N35      -$L35      )/$L35      )*100))</f>
        <v>-40.045766590389015</v>
      </c>
      <c r="S35" s="64">
        <f>IF(($M35      =0),0,((($O35      -$M35      )/$M35      )*100))</f>
        <v>-165.21669857143192</v>
      </c>
      <c r="T35" s="63">
        <f>IF($E35   =0,0,($P35   /$E35   )*100)</f>
        <v>97.746852220013253</v>
      </c>
      <c r="U35" s="65">
        <f>IF($E35   =0,0,($Q35   /$E35   )*100)</f>
        <v>72.818223989396941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2608000</v>
      </c>
      <c r="C38" s="118">
        <v>-300000</v>
      </c>
      <c r="D38" s="118"/>
      <c r="E38" s="118">
        <f t="shared" si="18"/>
        <v>2308000</v>
      </c>
      <c r="F38" s="119">
        <v>2608000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2608000</v>
      </c>
      <c r="C42" s="121">
        <f>SUM(C37:C41)</f>
        <v>-300000</v>
      </c>
      <c r="D42" s="121"/>
      <c r="E42" s="121">
        <f t="shared" si="18"/>
        <v>2308000</v>
      </c>
      <c r="F42" s="122">
        <f t="shared" ref="F42:O42" si="25">SUM(F37:F41)</f>
        <v>2608000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18117000</v>
      </c>
      <c r="C69" s="130">
        <f>SUM(C9:C16,C19:C25,C28:C31,C34,C37:C41,C44:C54,C57:C60,C63:C67)</f>
        <v>21700000</v>
      </c>
      <c r="D69" s="130"/>
      <c r="E69" s="130">
        <f t="shared" si="35"/>
        <v>39817000</v>
      </c>
      <c r="F69" s="131">
        <f t="shared" ref="F69:O69" si="43">SUM(F9:F16,F19:F25,F28:F31,F34,F37:F41,F44:F54,F57:F60,F63:F67)</f>
        <v>40117000</v>
      </c>
      <c r="G69" s="132">
        <f t="shared" si="43"/>
        <v>37509000</v>
      </c>
      <c r="H69" s="131">
        <f t="shared" si="43"/>
        <v>955000</v>
      </c>
      <c r="I69" s="132">
        <f t="shared" si="43"/>
        <v>2005775</v>
      </c>
      <c r="J69" s="131">
        <f t="shared" si="43"/>
        <v>7197000</v>
      </c>
      <c r="K69" s="132">
        <f t="shared" si="43"/>
        <v>5143092</v>
      </c>
      <c r="L69" s="131">
        <f t="shared" si="43"/>
        <v>437000</v>
      </c>
      <c r="M69" s="132">
        <f t="shared" si="43"/>
        <v>2998010</v>
      </c>
      <c r="N69" s="131">
        <f t="shared" si="43"/>
        <v>3762000</v>
      </c>
      <c r="O69" s="132">
        <f t="shared" si="43"/>
        <v>7138555</v>
      </c>
      <c r="P69" s="131">
        <f t="shared" si="36"/>
        <v>12351000</v>
      </c>
      <c r="Q69" s="132">
        <f t="shared" si="37"/>
        <v>17285432</v>
      </c>
      <c r="R69" s="72">
        <f t="shared" si="38"/>
        <v>760.86956521739125</v>
      </c>
      <c r="S69" s="73">
        <f t="shared" si="39"/>
        <v>138.10977948705977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32.928097256658404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46.08342531125863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35691000</v>
      </c>
      <c r="C71" s="118"/>
      <c r="D71" s="118"/>
      <c r="E71" s="118">
        <f>$B71      +$C71      +$D71</f>
        <v>35691000</v>
      </c>
      <c r="F71" s="119">
        <v>35691000</v>
      </c>
      <c r="G71" s="120">
        <v>35691000</v>
      </c>
      <c r="H71" s="119">
        <v>18986000</v>
      </c>
      <c r="I71" s="120">
        <v>24953189</v>
      </c>
      <c r="J71" s="119">
        <v>12849000</v>
      </c>
      <c r="K71" s="120">
        <v>12555514</v>
      </c>
      <c r="L71" s="119">
        <v>1792000</v>
      </c>
      <c r="M71" s="120">
        <v>349801</v>
      </c>
      <c r="N71" s="119">
        <v>2064000</v>
      </c>
      <c r="O71" s="120"/>
      <c r="P71" s="119">
        <f>$H71      +$J71      +$L71      +$N71</f>
        <v>35691000</v>
      </c>
      <c r="Q71" s="120">
        <f>$I71      +$K71      +$M71      +$O71</f>
        <v>37858504</v>
      </c>
      <c r="R71" s="59">
        <f>IF(($L71      =0),0,((($N71      -$L71      )/$L71      )*100))</f>
        <v>15.178571428571427</v>
      </c>
      <c r="S71" s="60">
        <f>IF(($M71      =0),0,((($O71      -$M71      )/$M71      )*100))</f>
        <v>-100</v>
      </c>
      <c r="T71" s="59">
        <f>IF(($E71      =0),0,(($P71      /$E71      )*100))</f>
        <v>100</v>
      </c>
      <c r="U71" s="61">
        <f>IF(($E71      =0),0,(($Q71      /$E71      )*100))</f>
        <v>106.07297077694658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35691000</v>
      </c>
      <c r="C73" s="127">
        <f>SUM(C71:C72)</f>
        <v>0</v>
      </c>
      <c r="D73" s="127"/>
      <c r="E73" s="127">
        <f>$B73      +$C73      +$D73</f>
        <v>35691000</v>
      </c>
      <c r="F73" s="128">
        <f t="shared" ref="F73:O73" si="44">SUM(F71:F72)</f>
        <v>35691000</v>
      </c>
      <c r="G73" s="129">
        <f t="shared" si="44"/>
        <v>35691000</v>
      </c>
      <c r="H73" s="128">
        <f t="shared" si="44"/>
        <v>18986000</v>
      </c>
      <c r="I73" s="129">
        <f t="shared" si="44"/>
        <v>24953189</v>
      </c>
      <c r="J73" s="128">
        <f t="shared" si="44"/>
        <v>12849000</v>
      </c>
      <c r="K73" s="129">
        <f t="shared" si="44"/>
        <v>12555514</v>
      </c>
      <c r="L73" s="128">
        <f t="shared" si="44"/>
        <v>1792000</v>
      </c>
      <c r="M73" s="129">
        <f t="shared" si="44"/>
        <v>349801</v>
      </c>
      <c r="N73" s="128">
        <f t="shared" si="44"/>
        <v>2064000</v>
      </c>
      <c r="O73" s="129">
        <f t="shared" si="44"/>
        <v>0</v>
      </c>
      <c r="P73" s="128">
        <f>$H73      +$J73      +$L73      +$N73</f>
        <v>35691000</v>
      </c>
      <c r="Q73" s="129">
        <f>$I73      +$K73      +$M73      +$O73</f>
        <v>37858504</v>
      </c>
      <c r="R73" s="68">
        <f>IF(($L73      =0),0,((($N73      -$L73      )/$L73      )*100))</f>
        <v>15.178571428571427</v>
      </c>
      <c r="S73" s="69">
        <f>IF(($M73      =0),0,((($O73      -$M73      )/$M73      )*100))</f>
        <v>-100</v>
      </c>
      <c r="T73" s="68">
        <f>IF(($E71      =0),0,(($P71      /$E71      )*100))</f>
        <v>100</v>
      </c>
      <c r="U73" s="70">
        <f>IF($E71   =0,0,($Q71   /$E71 )*100)</f>
        <v>106.07297077694658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35691000</v>
      </c>
      <c r="C74" s="130">
        <f>SUM(C71:C72)</f>
        <v>0</v>
      </c>
      <c r="D74" s="130"/>
      <c r="E74" s="130">
        <f>$B74      +$C74      +$D74</f>
        <v>35691000</v>
      </c>
      <c r="F74" s="131">
        <f t="shared" ref="F74:O74" si="45">SUM(F71:F72)</f>
        <v>35691000</v>
      </c>
      <c r="G74" s="132">
        <f t="shared" si="45"/>
        <v>35691000</v>
      </c>
      <c r="H74" s="131">
        <f t="shared" si="45"/>
        <v>18986000</v>
      </c>
      <c r="I74" s="132">
        <f t="shared" si="45"/>
        <v>24953189</v>
      </c>
      <c r="J74" s="131">
        <f t="shared" si="45"/>
        <v>12849000</v>
      </c>
      <c r="K74" s="132">
        <f t="shared" si="45"/>
        <v>12555514</v>
      </c>
      <c r="L74" s="131">
        <f t="shared" si="45"/>
        <v>1792000</v>
      </c>
      <c r="M74" s="132">
        <f t="shared" si="45"/>
        <v>349801</v>
      </c>
      <c r="N74" s="131">
        <f t="shared" si="45"/>
        <v>2064000</v>
      </c>
      <c r="O74" s="132">
        <f t="shared" si="45"/>
        <v>0</v>
      </c>
      <c r="P74" s="131">
        <f>$H74      +$J74      +$L74      +$N74</f>
        <v>35691000</v>
      </c>
      <c r="Q74" s="132">
        <f>$I74      +$K74      +$M74      +$O74</f>
        <v>37858504</v>
      </c>
      <c r="R74" s="72">
        <f>IF(($L74      =0),0,((($N74      -$L74      )/$L74      )*100))</f>
        <v>15.178571428571427</v>
      </c>
      <c r="S74" s="73">
        <f>IF(($M74      =0),0,((($O74      -$M74      )/$M74      )*100))</f>
        <v>-100</v>
      </c>
      <c r="T74" s="72">
        <f>IF(($E71      =0),0,(($P71      /$E71      )*100))</f>
        <v>100</v>
      </c>
      <c r="U74" s="76">
        <f>IF($E71   =0,0,($Q71   /$E71 )*100)</f>
        <v>106.07297077694658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53808000</v>
      </c>
      <c r="C75" s="130">
        <f>SUM(C9:C16,C19:C25,C28:C31,C34,C37:C41,C44:C54,C57:C60,C63:C67,C71:C72)</f>
        <v>21700000</v>
      </c>
      <c r="D75" s="130"/>
      <c r="E75" s="130">
        <f>$B75      +$C75      +$D75</f>
        <v>75508000</v>
      </c>
      <c r="F75" s="131">
        <f t="shared" ref="F75:O75" si="46">SUM(F9:F16,F19:F25,F28:F31,F34,F37:F41,F44:F54,F57:F60,F63:F67,F71:F72)</f>
        <v>75808000</v>
      </c>
      <c r="G75" s="132">
        <f t="shared" si="46"/>
        <v>73200000</v>
      </c>
      <c r="H75" s="131">
        <f t="shared" si="46"/>
        <v>19941000</v>
      </c>
      <c r="I75" s="132">
        <f t="shared" si="46"/>
        <v>26958964</v>
      </c>
      <c r="J75" s="131">
        <f t="shared" si="46"/>
        <v>20046000</v>
      </c>
      <c r="K75" s="132">
        <f t="shared" si="46"/>
        <v>17698606</v>
      </c>
      <c r="L75" s="131">
        <f t="shared" si="46"/>
        <v>2229000</v>
      </c>
      <c r="M75" s="132">
        <f t="shared" si="46"/>
        <v>3347811</v>
      </c>
      <c r="N75" s="131">
        <f t="shared" si="46"/>
        <v>5826000</v>
      </c>
      <c r="O75" s="132">
        <f t="shared" si="46"/>
        <v>7138555</v>
      </c>
      <c r="P75" s="131">
        <f>$H75      +$J75      +$L75      +$N75</f>
        <v>48042000</v>
      </c>
      <c r="Q75" s="132">
        <f>$I75      +$K75      +$M75      +$O75</f>
        <v>55143936</v>
      </c>
      <c r="R75" s="72">
        <f>IF(($L75      =0),0,((($N75      -$L75      )/$L75      )*100))</f>
        <v>161.3728129205922</v>
      </c>
      <c r="S75" s="73">
        <f>IF(($M75      =0),0,((($O75      -$M75      )/$M75      )*100))</f>
        <v>113.23052585704509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65.631147540983605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75.333245901639344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NSZrfVXkwT4i+pekJ4Uk/mX4RZed5FV1CTnnt07oRcbqRuvKdrFDfp6+ab/kqmYpJbbRVvxbdgECgIXEhKg0TQ==" saltValue="wm6qBazp3ihdNGTiHhpt/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100000</v>
      </c>
      <c r="I10" s="120"/>
      <c r="J10" s="119">
        <v>162000</v>
      </c>
      <c r="K10" s="120">
        <v>615710</v>
      </c>
      <c r="L10" s="119">
        <v>196000</v>
      </c>
      <c r="M10" s="120">
        <v>-103998</v>
      </c>
      <c r="N10" s="119">
        <v>3339000</v>
      </c>
      <c r="O10" s="120">
        <v>2196768</v>
      </c>
      <c r="P10" s="119">
        <f t="shared" ref="P10:P17" si="1">$H10      +$J10      +$L10      +$N10</f>
        <v>3797000</v>
      </c>
      <c r="Q10" s="120">
        <f t="shared" ref="Q10:Q17" si="2">$I10      +$K10      +$M10      +$O10</f>
        <v>2708480</v>
      </c>
      <c r="R10" s="59">
        <f t="shared" ref="R10:R17" si="3">IF(($L10      =0),0,((($N10      -$L10      )/$L10      )*100))</f>
        <v>1603.5714285714284</v>
      </c>
      <c r="S10" s="60">
        <f t="shared" ref="S10:S17" si="4">IF(($M10      =0),0,((($O10      -$M10      )/$M10      )*100))</f>
        <v>-2212.3175445681645</v>
      </c>
      <c r="T10" s="59">
        <f t="shared" ref="T10:T17" si="5">IF(($E10      =0),0,(($P10      /$E10      )*100))</f>
        <v>126.56666666666668</v>
      </c>
      <c r="U10" s="61">
        <f t="shared" ref="U10:U17" si="6">IF(($E10      =0),0,(($Q10      /$E10      )*100))</f>
        <v>90.282666666666671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100000</v>
      </c>
      <c r="I17" s="123">
        <f t="shared" si="7"/>
        <v>0</v>
      </c>
      <c r="J17" s="122">
        <f t="shared" si="7"/>
        <v>162000</v>
      </c>
      <c r="K17" s="123">
        <f t="shared" si="7"/>
        <v>615710</v>
      </c>
      <c r="L17" s="122">
        <f t="shared" si="7"/>
        <v>196000</v>
      </c>
      <c r="M17" s="123">
        <f t="shared" si="7"/>
        <v>-103998</v>
      </c>
      <c r="N17" s="122">
        <f t="shared" si="7"/>
        <v>3339000</v>
      </c>
      <c r="O17" s="123">
        <f t="shared" si="7"/>
        <v>2196768</v>
      </c>
      <c r="P17" s="122">
        <f t="shared" si="1"/>
        <v>3797000</v>
      </c>
      <c r="Q17" s="123">
        <f t="shared" si="2"/>
        <v>2708480</v>
      </c>
      <c r="R17" s="63">
        <f t="shared" si="3"/>
        <v>1603.5714285714284</v>
      </c>
      <c r="S17" s="64">
        <f t="shared" si="4"/>
        <v>-2212.3175445681645</v>
      </c>
      <c r="T17" s="63">
        <f>IF((SUM($E9:$E14))=0,0,(P17/(SUM($E9:$E14))*100))</f>
        <v>126.56666666666668</v>
      </c>
      <c r="U17" s="65">
        <f>IF((SUM($E9:$E14))=0,0,(Q17/(SUM($E9:$E14))*100))</f>
        <v>90.282666666666671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1432000</v>
      </c>
      <c r="C34" s="118"/>
      <c r="D34" s="118"/>
      <c r="E34" s="118">
        <f>$B34      +$C34      +$D34</f>
        <v>1432000</v>
      </c>
      <c r="F34" s="119">
        <v>1432000</v>
      </c>
      <c r="G34" s="120">
        <v>1432000</v>
      </c>
      <c r="H34" s="119">
        <v>360000</v>
      </c>
      <c r="I34" s="120"/>
      <c r="J34" s="119">
        <v>511000</v>
      </c>
      <c r="K34" s="120">
        <v>919320</v>
      </c>
      <c r="L34" s="119"/>
      <c r="M34" s="120">
        <v>512680</v>
      </c>
      <c r="N34" s="119"/>
      <c r="O34" s="120"/>
      <c r="P34" s="119">
        <f>$H34      +$J34      +$L34      +$N34</f>
        <v>871000</v>
      </c>
      <c r="Q34" s="120">
        <f>$I34      +$K34      +$M34      +$O34</f>
        <v>1432000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60.824022346368714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1432000</v>
      </c>
      <c r="C35" s="121">
        <f>C34</f>
        <v>0</v>
      </c>
      <c r="D35" s="121"/>
      <c r="E35" s="121">
        <f>$B35      +$C35      +$D35</f>
        <v>1432000</v>
      </c>
      <c r="F35" s="122">
        <f t="shared" ref="F35:O35" si="17">F34</f>
        <v>1432000</v>
      </c>
      <c r="G35" s="123">
        <f t="shared" si="17"/>
        <v>1432000</v>
      </c>
      <c r="H35" s="122">
        <f t="shared" si="17"/>
        <v>360000</v>
      </c>
      <c r="I35" s="123">
        <f t="shared" si="17"/>
        <v>0</v>
      </c>
      <c r="J35" s="122">
        <f t="shared" si="17"/>
        <v>511000</v>
      </c>
      <c r="K35" s="123">
        <f t="shared" si="17"/>
        <v>919320</v>
      </c>
      <c r="L35" s="122">
        <f t="shared" si="17"/>
        <v>0</v>
      </c>
      <c r="M35" s="123">
        <f t="shared" si="17"/>
        <v>512680</v>
      </c>
      <c r="N35" s="122">
        <f t="shared" si="17"/>
        <v>0</v>
      </c>
      <c r="O35" s="123">
        <f t="shared" si="17"/>
        <v>0</v>
      </c>
      <c r="P35" s="122">
        <f>$H35      +$J35      +$L35      +$N35</f>
        <v>871000</v>
      </c>
      <c r="Q35" s="123">
        <f>$I35      +$K35      +$M35      +$O35</f>
        <v>1432000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60.824022346368714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5279000</v>
      </c>
      <c r="C38" s="118">
        <v>1260000</v>
      </c>
      <c r="D38" s="118"/>
      <c r="E38" s="118">
        <f t="shared" si="18"/>
        <v>6539000</v>
      </c>
      <c r="F38" s="119">
        <v>5279000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5279000</v>
      </c>
      <c r="C42" s="121">
        <f>SUM(C37:C41)</f>
        <v>1260000</v>
      </c>
      <c r="D42" s="121"/>
      <c r="E42" s="121">
        <f t="shared" si="18"/>
        <v>6539000</v>
      </c>
      <c r="F42" s="122">
        <f t="shared" ref="F42:O42" si="25">SUM(F37:F41)</f>
        <v>5279000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9711000</v>
      </c>
      <c r="C69" s="130">
        <f>SUM(C9:C16,C19:C25,C28:C31,C34,C37:C41,C44:C54,C57:C60,C63:C67)</f>
        <v>1260000</v>
      </c>
      <c r="D69" s="130"/>
      <c r="E69" s="130">
        <f t="shared" si="35"/>
        <v>10971000</v>
      </c>
      <c r="F69" s="131">
        <f t="shared" ref="F69:O69" si="43">SUM(F9:F16,F19:F25,F28:F31,F34,F37:F41,F44:F54,F57:F60,F63:F67)</f>
        <v>9711000</v>
      </c>
      <c r="G69" s="132">
        <f t="shared" si="43"/>
        <v>4432000</v>
      </c>
      <c r="H69" s="131">
        <f t="shared" si="43"/>
        <v>460000</v>
      </c>
      <c r="I69" s="132">
        <f t="shared" si="43"/>
        <v>0</v>
      </c>
      <c r="J69" s="131">
        <f t="shared" si="43"/>
        <v>673000</v>
      </c>
      <c r="K69" s="132">
        <f t="shared" si="43"/>
        <v>1535030</v>
      </c>
      <c r="L69" s="131">
        <f t="shared" si="43"/>
        <v>196000</v>
      </c>
      <c r="M69" s="132">
        <f t="shared" si="43"/>
        <v>408682</v>
      </c>
      <c r="N69" s="131">
        <f t="shared" si="43"/>
        <v>3339000</v>
      </c>
      <c r="O69" s="132">
        <f t="shared" si="43"/>
        <v>2196768</v>
      </c>
      <c r="P69" s="131">
        <f t="shared" si="36"/>
        <v>4668000</v>
      </c>
      <c r="Q69" s="132">
        <f t="shared" si="37"/>
        <v>4140480</v>
      </c>
      <c r="R69" s="72">
        <f t="shared" si="38"/>
        <v>1603.5714285714284</v>
      </c>
      <c r="S69" s="73">
        <f t="shared" si="39"/>
        <v>437.52501945277749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105.32490974729242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93.422382671480136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35544000</v>
      </c>
      <c r="C71" s="118"/>
      <c r="D71" s="118"/>
      <c r="E71" s="118">
        <f>$B71      +$C71      +$D71</f>
        <v>35544000</v>
      </c>
      <c r="F71" s="119">
        <v>35544000</v>
      </c>
      <c r="G71" s="120">
        <v>28218000</v>
      </c>
      <c r="H71" s="119">
        <v>1980000</v>
      </c>
      <c r="I71" s="120"/>
      <c r="J71" s="119">
        <v>16635000</v>
      </c>
      <c r="K71" s="120">
        <v>6890610</v>
      </c>
      <c r="L71" s="119">
        <v>8547000</v>
      </c>
      <c r="M71" s="120">
        <v>14469170</v>
      </c>
      <c r="N71" s="119">
        <v>1056000</v>
      </c>
      <c r="O71" s="120">
        <v>246002</v>
      </c>
      <c r="P71" s="119">
        <f>$H71      +$J71      +$L71      +$N71</f>
        <v>28218000</v>
      </c>
      <c r="Q71" s="120">
        <f>$I71      +$K71      +$M71      +$O71</f>
        <v>21605782</v>
      </c>
      <c r="R71" s="59">
        <f>IF(($L71      =0),0,((($N71      -$L71      )/$L71      )*100))</f>
        <v>-87.644787644787641</v>
      </c>
      <c r="S71" s="60">
        <f>IF(($M71      =0),0,((($O71      -$M71      )/$M71      )*100))</f>
        <v>-98.299819547354829</v>
      </c>
      <c r="T71" s="59">
        <f>IF(($E71      =0),0,(($P71      /$E71      )*100))</f>
        <v>79.388926401080354</v>
      </c>
      <c r="U71" s="61">
        <f>IF(($E71      =0),0,(($Q71      /$E71      )*100))</f>
        <v>60.786017330632461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35544000</v>
      </c>
      <c r="C73" s="127">
        <f>SUM(C71:C72)</f>
        <v>0</v>
      </c>
      <c r="D73" s="127"/>
      <c r="E73" s="127">
        <f>$B73      +$C73      +$D73</f>
        <v>35544000</v>
      </c>
      <c r="F73" s="128">
        <f t="shared" ref="F73:O73" si="44">SUM(F71:F72)</f>
        <v>35544000</v>
      </c>
      <c r="G73" s="129">
        <f t="shared" si="44"/>
        <v>28218000</v>
      </c>
      <c r="H73" s="128">
        <f t="shared" si="44"/>
        <v>1980000</v>
      </c>
      <c r="I73" s="129">
        <f t="shared" si="44"/>
        <v>0</v>
      </c>
      <c r="J73" s="128">
        <f t="shared" si="44"/>
        <v>16635000</v>
      </c>
      <c r="K73" s="129">
        <f t="shared" si="44"/>
        <v>6890610</v>
      </c>
      <c r="L73" s="128">
        <f t="shared" si="44"/>
        <v>8547000</v>
      </c>
      <c r="M73" s="129">
        <f t="shared" si="44"/>
        <v>14469170</v>
      </c>
      <c r="N73" s="128">
        <f t="shared" si="44"/>
        <v>1056000</v>
      </c>
      <c r="O73" s="129">
        <f t="shared" si="44"/>
        <v>246002</v>
      </c>
      <c r="P73" s="128">
        <f>$H73      +$J73      +$L73      +$N73</f>
        <v>28218000</v>
      </c>
      <c r="Q73" s="129">
        <f>$I73      +$K73      +$M73      +$O73</f>
        <v>21605782</v>
      </c>
      <c r="R73" s="68">
        <f>IF(($L73      =0),0,((($N73      -$L73      )/$L73      )*100))</f>
        <v>-87.644787644787641</v>
      </c>
      <c r="S73" s="69">
        <f>IF(($M73      =0),0,((($O73      -$M73      )/$M73      )*100))</f>
        <v>-98.299819547354829</v>
      </c>
      <c r="T73" s="68">
        <f>IF(($E71      =0),0,(($P71      /$E71      )*100))</f>
        <v>79.388926401080354</v>
      </c>
      <c r="U73" s="70">
        <f>IF($E71   =0,0,($Q71   /$E71 )*100)</f>
        <v>60.786017330632461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35544000</v>
      </c>
      <c r="C74" s="130">
        <f>SUM(C71:C72)</f>
        <v>0</v>
      </c>
      <c r="D74" s="130"/>
      <c r="E74" s="130">
        <f>$B74      +$C74      +$D74</f>
        <v>35544000</v>
      </c>
      <c r="F74" s="131">
        <f t="shared" ref="F74:O74" si="45">SUM(F71:F72)</f>
        <v>35544000</v>
      </c>
      <c r="G74" s="132">
        <f t="shared" si="45"/>
        <v>28218000</v>
      </c>
      <c r="H74" s="131">
        <f t="shared" si="45"/>
        <v>1980000</v>
      </c>
      <c r="I74" s="132">
        <f t="shared" si="45"/>
        <v>0</v>
      </c>
      <c r="J74" s="131">
        <f t="shared" si="45"/>
        <v>16635000</v>
      </c>
      <c r="K74" s="132">
        <f t="shared" si="45"/>
        <v>6890610</v>
      </c>
      <c r="L74" s="131">
        <f t="shared" si="45"/>
        <v>8547000</v>
      </c>
      <c r="M74" s="132">
        <f t="shared" si="45"/>
        <v>14469170</v>
      </c>
      <c r="N74" s="131">
        <f t="shared" si="45"/>
        <v>1056000</v>
      </c>
      <c r="O74" s="132">
        <f t="shared" si="45"/>
        <v>246002</v>
      </c>
      <c r="P74" s="131">
        <f>$H74      +$J74      +$L74      +$N74</f>
        <v>28218000</v>
      </c>
      <c r="Q74" s="132">
        <f>$I74      +$K74      +$M74      +$O74</f>
        <v>21605782</v>
      </c>
      <c r="R74" s="72">
        <f>IF(($L74      =0),0,((($N74      -$L74      )/$L74      )*100))</f>
        <v>-87.644787644787641</v>
      </c>
      <c r="S74" s="73">
        <f>IF(($M74      =0),0,((($O74      -$M74      )/$M74      )*100))</f>
        <v>-98.299819547354829</v>
      </c>
      <c r="T74" s="72">
        <f>IF(($E71      =0),0,(($P71      /$E71      )*100))</f>
        <v>79.388926401080354</v>
      </c>
      <c r="U74" s="76">
        <f>IF($E71   =0,0,($Q71   /$E71 )*100)</f>
        <v>60.786017330632461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45255000</v>
      </c>
      <c r="C75" s="130">
        <f>SUM(C9:C16,C19:C25,C28:C31,C34,C37:C41,C44:C54,C57:C60,C63:C67,C71:C72)</f>
        <v>1260000</v>
      </c>
      <c r="D75" s="130"/>
      <c r="E75" s="130">
        <f>$B75      +$C75      +$D75</f>
        <v>46515000</v>
      </c>
      <c r="F75" s="131">
        <f t="shared" ref="F75:O75" si="46">SUM(F9:F16,F19:F25,F28:F31,F34,F37:F41,F44:F54,F57:F60,F63:F67,F71:F72)</f>
        <v>45255000</v>
      </c>
      <c r="G75" s="132">
        <f t="shared" si="46"/>
        <v>32650000</v>
      </c>
      <c r="H75" s="131">
        <f t="shared" si="46"/>
        <v>2440000</v>
      </c>
      <c r="I75" s="132">
        <f t="shared" si="46"/>
        <v>0</v>
      </c>
      <c r="J75" s="131">
        <f t="shared" si="46"/>
        <v>17308000</v>
      </c>
      <c r="K75" s="132">
        <f t="shared" si="46"/>
        <v>8425640</v>
      </c>
      <c r="L75" s="131">
        <f t="shared" si="46"/>
        <v>8743000</v>
      </c>
      <c r="M75" s="132">
        <f t="shared" si="46"/>
        <v>14877852</v>
      </c>
      <c r="N75" s="131">
        <f t="shared" si="46"/>
        <v>4395000</v>
      </c>
      <c r="O75" s="132">
        <f t="shared" si="46"/>
        <v>2442770</v>
      </c>
      <c r="P75" s="131">
        <f>$H75      +$J75      +$L75      +$N75</f>
        <v>32886000</v>
      </c>
      <c r="Q75" s="132">
        <f>$I75      +$K75      +$M75      +$O75</f>
        <v>25746262</v>
      </c>
      <c r="R75" s="72">
        <f>IF(($L75      =0),0,((($N75      -$L75      )/$L75      )*100))</f>
        <v>-49.731213542262381</v>
      </c>
      <c r="S75" s="73">
        <f>IF(($M75      =0),0,((($O75      -$M75      )/$M75      )*100))</f>
        <v>-83.581164807930605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82.264358615169101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64.40429757854713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brsy+qMxZ1hBGNTFP9FW9VYjJHJaUofZ7ieooLYePDYCfVwsI/6lNWAp8OqMbsk4kfHzfijl7yJJI5z++AQzfQ==" saltValue="X/e+ZylPuoluBXxnaVCIJ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844000</v>
      </c>
      <c r="I10" s="120"/>
      <c r="J10" s="119">
        <v>1627000</v>
      </c>
      <c r="K10" s="120"/>
      <c r="L10" s="119">
        <v>373000</v>
      </c>
      <c r="M10" s="120">
        <v>1149297</v>
      </c>
      <c r="N10" s="119">
        <v>68000</v>
      </c>
      <c r="O10" s="120"/>
      <c r="P10" s="119">
        <f t="shared" ref="P10:P17" si="1">$H10      +$J10      +$L10      +$N10</f>
        <v>2912000</v>
      </c>
      <c r="Q10" s="120">
        <f t="shared" ref="Q10:Q17" si="2">$I10      +$K10      +$M10      +$O10</f>
        <v>1149297</v>
      </c>
      <c r="R10" s="59">
        <f t="shared" ref="R10:R17" si="3">IF(($L10      =0),0,((($N10      -$L10      )/$L10      )*100))</f>
        <v>-81.769436997319033</v>
      </c>
      <c r="S10" s="60">
        <f t="shared" ref="S10:S17" si="4">IF(($M10      =0),0,((($O10      -$M10      )/$M10      )*100))</f>
        <v>-100</v>
      </c>
      <c r="T10" s="59">
        <f t="shared" ref="T10:T17" si="5">IF(($E10      =0),0,(($P10      /$E10      )*100))</f>
        <v>97.066666666666663</v>
      </c>
      <c r="U10" s="61">
        <f t="shared" ref="U10:U17" si="6">IF(($E10      =0),0,(($Q10      /$E10      )*100))</f>
        <v>38.309899999999999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>
        <v>3000000</v>
      </c>
      <c r="C11" s="118"/>
      <c r="D11" s="118"/>
      <c r="E11" s="118">
        <f t="shared" si="0"/>
        <v>3000000</v>
      </c>
      <c r="F11" s="119">
        <v>3000000</v>
      </c>
      <c r="G11" s="120">
        <v>3000000</v>
      </c>
      <c r="H11" s="119">
        <v>435000</v>
      </c>
      <c r="I11" s="120"/>
      <c r="J11" s="119">
        <v>854000</v>
      </c>
      <c r="K11" s="120"/>
      <c r="L11" s="119">
        <v>407000</v>
      </c>
      <c r="M11" s="120">
        <v>1492578</v>
      </c>
      <c r="N11" s="119">
        <v>525000</v>
      </c>
      <c r="O11" s="120"/>
      <c r="P11" s="119">
        <f t="shared" si="1"/>
        <v>2221000</v>
      </c>
      <c r="Q11" s="120">
        <f t="shared" si="2"/>
        <v>1492578</v>
      </c>
      <c r="R11" s="59">
        <f t="shared" si="3"/>
        <v>28.992628992628994</v>
      </c>
      <c r="S11" s="60">
        <f t="shared" si="4"/>
        <v>-100</v>
      </c>
      <c r="T11" s="59">
        <f t="shared" si="5"/>
        <v>74.033333333333331</v>
      </c>
      <c r="U11" s="61">
        <f t="shared" si="6"/>
        <v>49.752600000000001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10100000</v>
      </c>
      <c r="C14" s="118"/>
      <c r="D14" s="118"/>
      <c r="E14" s="118">
        <f t="shared" si="0"/>
        <v>10100000</v>
      </c>
      <c r="F14" s="119">
        <v>10100000</v>
      </c>
      <c r="G14" s="120">
        <v>10100000</v>
      </c>
      <c r="H14" s="119">
        <v>5687000</v>
      </c>
      <c r="I14" s="120">
        <v>-2000000</v>
      </c>
      <c r="J14" s="119">
        <v>2313000</v>
      </c>
      <c r="K14" s="120">
        <v>-6000000</v>
      </c>
      <c r="L14" s="119"/>
      <c r="M14" s="120">
        <v>12619000</v>
      </c>
      <c r="N14" s="119">
        <v>947000</v>
      </c>
      <c r="O14" s="120"/>
      <c r="P14" s="119">
        <f t="shared" si="1"/>
        <v>8947000</v>
      </c>
      <c r="Q14" s="120">
        <f t="shared" si="2"/>
        <v>4619000</v>
      </c>
      <c r="R14" s="59">
        <f t="shared" si="3"/>
        <v>0</v>
      </c>
      <c r="S14" s="60">
        <f t="shared" si="4"/>
        <v>-100</v>
      </c>
      <c r="T14" s="59">
        <f t="shared" si="5"/>
        <v>88.584158415841586</v>
      </c>
      <c r="U14" s="61">
        <f t="shared" si="6"/>
        <v>45.732673267326732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17100000</v>
      </c>
      <c r="C17" s="121">
        <f>SUM(C9:C16)</f>
        <v>0</v>
      </c>
      <c r="D17" s="121"/>
      <c r="E17" s="121">
        <f t="shared" si="0"/>
        <v>17100000</v>
      </c>
      <c r="F17" s="122">
        <f t="shared" ref="F17:O17" si="7">SUM(F9:F16)</f>
        <v>17100000</v>
      </c>
      <c r="G17" s="123">
        <f t="shared" si="7"/>
        <v>16100000</v>
      </c>
      <c r="H17" s="122">
        <f t="shared" si="7"/>
        <v>6966000</v>
      </c>
      <c r="I17" s="123">
        <f t="shared" si="7"/>
        <v>-2000000</v>
      </c>
      <c r="J17" s="122">
        <f t="shared" si="7"/>
        <v>4794000</v>
      </c>
      <c r="K17" s="123">
        <f t="shared" si="7"/>
        <v>-6000000</v>
      </c>
      <c r="L17" s="122">
        <f t="shared" si="7"/>
        <v>780000</v>
      </c>
      <c r="M17" s="123">
        <f t="shared" si="7"/>
        <v>15260875</v>
      </c>
      <c r="N17" s="122">
        <f t="shared" si="7"/>
        <v>1540000</v>
      </c>
      <c r="O17" s="123">
        <f t="shared" si="7"/>
        <v>0</v>
      </c>
      <c r="P17" s="122">
        <f t="shared" si="1"/>
        <v>14080000</v>
      </c>
      <c r="Q17" s="123">
        <f t="shared" si="2"/>
        <v>7260875</v>
      </c>
      <c r="R17" s="63">
        <f t="shared" si="3"/>
        <v>97.435897435897431</v>
      </c>
      <c r="S17" s="64">
        <f t="shared" si="4"/>
        <v>-100</v>
      </c>
      <c r="T17" s="63">
        <f>IF((SUM($E9:$E14))=0,0,(P17/(SUM($E9:$E14))*100))</f>
        <v>87.453416149068318</v>
      </c>
      <c r="U17" s="65">
        <f>IF((SUM($E9:$E14))=0,0,(Q17/(SUM($E9:$E14))*100))</f>
        <v>45.098602484472053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1923000</v>
      </c>
      <c r="C34" s="118"/>
      <c r="D34" s="118"/>
      <c r="E34" s="118">
        <f>$B34      +$C34      +$D34</f>
        <v>1923000</v>
      </c>
      <c r="F34" s="119">
        <v>1923000</v>
      </c>
      <c r="G34" s="120">
        <v>1923000</v>
      </c>
      <c r="H34" s="119">
        <v>480000</v>
      </c>
      <c r="I34" s="120"/>
      <c r="J34" s="119">
        <v>865000</v>
      </c>
      <c r="K34" s="120"/>
      <c r="L34" s="119">
        <v>113000</v>
      </c>
      <c r="M34" s="120">
        <v>1923000</v>
      </c>
      <c r="N34" s="119"/>
      <c r="O34" s="120"/>
      <c r="P34" s="119">
        <f>$H34      +$J34      +$L34      +$N34</f>
        <v>1458000</v>
      </c>
      <c r="Q34" s="120">
        <f>$I34      +$K34      +$M34      +$O34</f>
        <v>1923000</v>
      </c>
      <c r="R34" s="59">
        <f>IF(($L34      =0),0,((($N34      -$L34      )/$L34      )*100))</f>
        <v>-100</v>
      </c>
      <c r="S34" s="60">
        <f>IF(($M34      =0),0,((($O34      -$M34      )/$M34      )*100))</f>
        <v>-100</v>
      </c>
      <c r="T34" s="59">
        <f>IF(($E34      =0),0,(($P34      /$E34      )*100))</f>
        <v>75.819032761310453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1923000</v>
      </c>
      <c r="C35" s="121">
        <f>C34</f>
        <v>0</v>
      </c>
      <c r="D35" s="121"/>
      <c r="E35" s="121">
        <f>$B35      +$C35      +$D35</f>
        <v>1923000</v>
      </c>
      <c r="F35" s="122">
        <f t="shared" ref="F35:O35" si="17">F34</f>
        <v>1923000</v>
      </c>
      <c r="G35" s="123">
        <f t="shared" si="17"/>
        <v>1923000</v>
      </c>
      <c r="H35" s="122">
        <f t="shared" si="17"/>
        <v>480000</v>
      </c>
      <c r="I35" s="123">
        <f t="shared" si="17"/>
        <v>0</v>
      </c>
      <c r="J35" s="122">
        <f t="shared" si="17"/>
        <v>865000</v>
      </c>
      <c r="K35" s="123">
        <f t="shared" si="17"/>
        <v>0</v>
      </c>
      <c r="L35" s="122">
        <f t="shared" si="17"/>
        <v>113000</v>
      </c>
      <c r="M35" s="123">
        <f t="shared" si="17"/>
        <v>1923000</v>
      </c>
      <c r="N35" s="122">
        <f t="shared" si="17"/>
        <v>0</v>
      </c>
      <c r="O35" s="123">
        <f t="shared" si="17"/>
        <v>0</v>
      </c>
      <c r="P35" s="122">
        <f>$H35      +$J35      +$L35      +$N35</f>
        <v>1458000</v>
      </c>
      <c r="Q35" s="123">
        <f>$I35      +$K35      +$M35      +$O35</f>
        <v>1923000</v>
      </c>
      <c r="R35" s="63">
        <f>IF(($L35      =0),0,((($N35      -$L35      )/$L35      )*100))</f>
        <v>-100</v>
      </c>
      <c r="S35" s="64">
        <f>IF(($M35      =0),0,((($O35      -$M35      )/$M35      )*100))</f>
        <v>-100</v>
      </c>
      <c r="T35" s="63">
        <f>IF($E35   =0,0,($P35   /$E35   )*100)</f>
        <v>75.819032761310453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24055000</v>
      </c>
      <c r="C38" s="118">
        <v>-4563000</v>
      </c>
      <c r="D38" s="118"/>
      <c r="E38" s="118">
        <f t="shared" si="18"/>
        <v>19492000</v>
      </c>
      <c r="F38" s="119">
        <v>24055000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5000000</v>
      </c>
      <c r="C40" s="118"/>
      <c r="D40" s="118"/>
      <c r="E40" s="118">
        <f t="shared" si="18"/>
        <v>5000000</v>
      </c>
      <c r="F40" s="119">
        <v>5000000</v>
      </c>
      <c r="G40" s="120">
        <v>4000000</v>
      </c>
      <c r="H40" s="119"/>
      <c r="I40" s="120"/>
      <c r="J40" s="119">
        <v>97000</v>
      </c>
      <c r="K40" s="120"/>
      <c r="L40" s="119">
        <v>65000</v>
      </c>
      <c r="M40" s="120"/>
      <c r="N40" s="119"/>
      <c r="O40" s="120"/>
      <c r="P40" s="119">
        <f t="shared" si="19"/>
        <v>162000</v>
      </c>
      <c r="Q40" s="120">
        <f t="shared" si="20"/>
        <v>0</v>
      </c>
      <c r="R40" s="59">
        <f t="shared" si="21"/>
        <v>-100</v>
      </c>
      <c r="S40" s="60">
        <f t="shared" si="22"/>
        <v>0</v>
      </c>
      <c r="T40" s="59">
        <f t="shared" si="23"/>
        <v>3.2399999999999998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29055000</v>
      </c>
      <c r="C42" s="121">
        <f>SUM(C37:C41)</f>
        <v>-4563000</v>
      </c>
      <c r="D42" s="121"/>
      <c r="E42" s="121">
        <f t="shared" si="18"/>
        <v>24492000</v>
      </c>
      <c r="F42" s="122">
        <f t="shared" ref="F42:O42" si="25">SUM(F37:F41)</f>
        <v>29055000</v>
      </c>
      <c r="G42" s="123">
        <f t="shared" si="25"/>
        <v>4000000</v>
      </c>
      <c r="H42" s="122">
        <f t="shared" si="25"/>
        <v>0</v>
      </c>
      <c r="I42" s="123">
        <f t="shared" si="25"/>
        <v>0</v>
      </c>
      <c r="J42" s="122">
        <f t="shared" si="25"/>
        <v>97000</v>
      </c>
      <c r="K42" s="123">
        <f t="shared" si="25"/>
        <v>0</v>
      </c>
      <c r="L42" s="122">
        <f t="shared" si="25"/>
        <v>65000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162000</v>
      </c>
      <c r="Q42" s="123">
        <f t="shared" si="20"/>
        <v>0</v>
      </c>
      <c r="R42" s="63">
        <f t="shared" si="21"/>
        <v>-100</v>
      </c>
      <c r="S42" s="64">
        <f t="shared" si="22"/>
        <v>0</v>
      </c>
      <c r="T42" s="63">
        <f>IF((+$E37+$E40) =0,0,(P42   /(+$E37+$E40) )*100)</f>
        <v>3.2399999999999998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48078000</v>
      </c>
      <c r="C69" s="130">
        <f>SUM(C9:C16,C19:C25,C28:C31,C34,C37:C41,C44:C54,C57:C60,C63:C67)</f>
        <v>-4563000</v>
      </c>
      <c r="D69" s="130"/>
      <c r="E69" s="130">
        <f t="shared" si="35"/>
        <v>43515000</v>
      </c>
      <c r="F69" s="131">
        <f t="shared" ref="F69:O69" si="43">SUM(F9:F16,F19:F25,F28:F31,F34,F37:F41,F44:F54,F57:F60,F63:F67)</f>
        <v>48078000</v>
      </c>
      <c r="G69" s="132">
        <f t="shared" si="43"/>
        <v>22023000</v>
      </c>
      <c r="H69" s="131">
        <f t="shared" si="43"/>
        <v>7446000</v>
      </c>
      <c r="I69" s="132">
        <f t="shared" si="43"/>
        <v>-2000000</v>
      </c>
      <c r="J69" s="131">
        <f t="shared" si="43"/>
        <v>5756000</v>
      </c>
      <c r="K69" s="132">
        <f t="shared" si="43"/>
        <v>-6000000</v>
      </c>
      <c r="L69" s="131">
        <f t="shared" si="43"/>
        <v>958000</v>
      </c>
      <c r="M69" s="132">
        <f t="shared" si="43"/>
        <v>17183875</v>
      </c>
      <c r="N69" s="131">
        <f t="shared" si="43"/>
        <v>1540000</v>
      </c>
      <c r="O69" s="132">
        <f t="shared" si="43"/>
        <v>0</v>
      </c>
      <c r="P69" s="131">
        <f t="shared" si="36"/>
        <v>15700000</v>
      </c>
      <c r="Q69" s="132">
        <f t="shared" si="37"/>
        <v>9183875</v>
      </c>
      <c r="R69" s="72">
        <f t="shared" si="38"/>
        <v>60.751565762004176</v>
      </c>
      <c r="S69" s="73">
        <f t="shared" si="39"/>
        <v>-100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68.192676888329061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39.890001303044784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105851000</v>
      </c>
      <c r="C71" s="118"/>
      <c r="D71" s="118"/>
      <c r="E71" s="118">
        <f>$B71      +$C71      +$D71</f>
        <v>105851000</v>
      </c>
      <c r="F71" s="119">
        <v>105851000</v>
      </c>
      <c r="G71" s="120">
        <v>105851000</v>
      </c>
      <c r="H71" s="119">
        <v>46894000</v>
      </c>
      <c r="I71" s="120"/>
      <c r="J71" s="119">
        <v>18568000</v>
      </c>
      <c r="K71" s="120"/>
      <c r="L71" s="119">
        <v>27476000</v>
      </c>
      <c r="M71" s="120"/>
      <c r="N71" s="119">
        <v>12910000</v>
      </c>
      <c r="O71" s="120"/>
      <c r="P71" s="119">
        <f>$H71      +$J71      +$L71      +$N71</f>
        <v>105848000</v>
      </c>
      <c r="Q71" s="120">
        <f>$I71      +$K71      +$M71      +$O71</f>
        <v>0</v>
      </c>
      <c r="R71" s="59">
        <f>IF(($L71      =0),0,((($N71      -$L71      )/$L71      )*100))</f>
        <v>-53.013539088659186</v>
      </c>
      <c r="S71" s="60">
        <f>IF(($M71      =0),0,((($O71      -$M71      )/$M71      )*100))</f>
        <v>0</v>
      </c>
      <c r="T71" s="59">
        <f>IF(($E71      =0),0,(($P71      /$E71      )*100))</f>
        <v>99.997165827436689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105851000</v>
      </c>
      <c r="C73" s="127">
        <f>SUM(C71:C72)</f>
        <v>0</v>
      </c>
      <c r="D73" s="127"/>
      <c r="E73" s="127">
        <f>$B73      +$C73      +$D73</f>
        <v>105851000</v>
      </c>
      <c r="F73" s="128">
        <f t="shared" ref="F73:O73" si="44">SUM(F71:F72)</f>
        <v>105851000</v>
      </c>
      <c r="G73" s="129">
        <f t="shared" si="44"/>
        <v>105851000</v>
      </c>
      <c r="H73" s="128">
        <f t="shared" si="44"/>
        <v>46894000</v>
      </c>
      <c r="I73" s="129">
        <f t="shared" si="44"/>
        <v>0</v>
      </c>
      <c r="J73" s="128">
        <f t="shared" si="44"/>
        <v>18568000</v>
      </c>
      <c r="K73" s="129">
        <f t="shared" si="44"/>
        <v>0</v>
      </c>
      <c r="L73" s="128">
        <f t="shared" si="44"/>
        <v>27476000</v>
      </c>
      <c r="M73" s="129">
        <f t="shared" si="44"/>
        <v>0</v>
      </c>
      <c r="N73" s="128">
        <f t="shared" si="44"/>
        <v>12910000</v>
      </c>
      <c r="O73" s="129">
        <f t="shared" si="44"/>
        <v>0</v>
      </c>
      <c r="P73" s="128">
        <f>$H73      +$J73      +$L73      +$N73</f>
        <v>105848000</v>
      </c>
      <c r="Q73" s="129">
        <f>$I73      +$K73      +$M73      +$O73</f>
        <v>0</v>
      </c>
      <c r="R73" s="68">
        <f>IF(($L73      =0),0,((($N73      -$L73      )/$L73      )*100))</f>
        <v>-53.013539088659186</v>
      </c>
      <c r="S73" s="69">
        <f>IF(($M73      =0),0,((($O73      -$M73      )/$M73      )*100))</f>
        <v>0</v>
      </c>
      <c r="T73" s="68">
        <f>IF(($E71      =0),0,(($P71      /$E71      )*100))</f>
        <v>99.997165827436689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105851000</v>
      </c>
      <c r="C74" s="130">
        <f>SUM(C71:C72)</f>
        <v>0</v>
      </c>
      <c r="D74" s="130"/>
      <c r="E74" s="130">
        <f>$B74      +$C74      +$D74</f>
        <v>105851000</v>
      </c>
      <c r="F74" s="131">
        <f t="shared" ref="F74:O74" si="45">SUM(F71:F72)</f>
        <v>105851000</v>
      </c>
      <c r="G74" s="132">
        <f t="shared" si="45"/>
        <v>105851000</v>
      </c>
      <c r="H74" s="131">
        <f t="shared" si="45"/>
        <v>46894000</v>
      </c>
      <c r="I74" s="132">
        <f t="shared" si="45"/>
        <v>0</v>
      </c>
      <c r="J74" s="131">
        <f t="shared" si="45"/>
        <v>18568000</v>
      </c>
      <c r="K74" s="132">
        <f t="shared" si="45"/>
        <v>0</v>
      </c>
      <c r="L74" s="131">
        <f t="shared" si="45"/>
        <v>27476000</v>
      </c>
      <c r="M74" s="132">
        <f t="shared" si="45"/>
        <v>0</v>
      </c>
      <c r="N74" s="131">
        <f t="shared" si="45"/>
        <v>12910000</v>
      </c>
      <c r="O74" s="132">
        <f t="shared" si="45"/>
        <v>0</v>
      </c>
      <c r="P74" s="131">
        <f>$H74      +$J74      +$L74      +$N74</f>
        <v>105848000</v>
      </c>
      <c r="Q74" s="132">
        <f>$I74      +$K74      +$M74      +$O74</f>
        <v>0</v>
      </c>
      <c r="R74" s="72">
        <f>IF(($L74      =0),0,((($N74      -$L74      )/$L74      )*100))</f>
        <v>-53.013539088659186</v>
      </c>
      <c r="S74" s="73">
        <f>IF(($M74      =0),0,((($O74      -$M74      )/$M74      )*100))</f>
        <v>0</v>
      </c>
      <c r="T74" s="72">
        <f>IF(($E71      =0),0,(($P71      /$E71      )*100))</f>
        <v>99.997165827436689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153929000</v>
      </c>
      <c r="C75" s="130">
        <f>SUM(C9:C16,C19:C25,C28:C31,C34,C37:C41,C44:C54,C57:C60,C63:C67,C71:C72)</f>
        <v>-4563000</v>
      </c>
      <c r="D75" s="130"/>
      <c r="E75" s="130">
        <f>$B75      +$C75      +$D75</f>
        <v>149366000</v>
      </c>
      <c r="F75" s="131">
        <f t="shared" ref="F75:O75" si="46">SUM(F9:F16,F19:F25,F28:F31,F34,F37:F41,F44:F54,F57:F60,F63:F67,F71:F72)</f>
        <v>153929000</v>
      </c>
      <c r="G75" s="132">
        <f t="shared" si="46"/>
        <v>127874000</v>
      </c>
      <c r="H75" s="131">
        <f t="shared" si="46"/>
        <v>54340000</v>
      </c>
      <c r="I75" s="132">
        <f t="shared" si="46"/>
        <v>-2000000</v>
      </c>
      <c r="J75" s="131">
        <f t="shared" si="46"/>
        <v>24324000</v>
      </c>
      <c r="K75" s="132">
        <f t="shared" si="46"/>
        <v>-6000000</v>
      </c>
      <c r="L75" s="131">
        <f t="shared" si="46"/>
        <v>28434000</v>
      </c>
      <c r="M75" s="132">
        <f t="shared" si="46"/>
        <v>17183875</v>
      </c>
      <c r="N75" s="131">
        <f t="shared" si="46"/>
        <v>14450000</v>
      </c>
      <c r="O75" s="132">
        <f t="shared" si="46"/>
        <v>0</v>
      </c>
      <c r="P75" s="131">
        <f>$H75      +$J75      +$L75      +$N75</f>
        <v>121548000</v>
      </c>
      <c r="Q75" s="132">
        <f>$I75      +$K75      +$M75      +$O75</f>
        <v>9183875</v>
      </c>
      <c r="R75" s="72">
        <f>IF(($L75      =0),0,((($N75      -$L75      )/$L75      )*100))</f>
        <v>-49.1805584863192</v>
      </c>
      <c r="S75" s="73">
        <f>IF(($M75      =0),0,((($O75      -$M75      )/$M75      )*100))</f>
        <v>-100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94.315377810885053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7.1262434626068876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x7tpGjLxb2dfyGwTB/EOV5+6ne7jE/mWXUpOouYMo72hF52WMOLUThZJqPb+RmHSpOsJMjKQ1ftsaST5nvjK1g==" saltValue="Dl4Z2aS5YTiGF52WsFFRJ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1141000</v>
      </c>
      <c r="I10" s="120"/>
      <c r="J10" s="119">
        <v>34000</v>
      </c>
      <c r="K10" s="120"/>
      <c r="L10" s="119">
        <v>17000</v>
      </c>
      <c r="M10" s="120"/>
      <c r="N10" s="119"/>
      <c r="O10" s="120">
        <v>-1225253</v>
      </c>
      <c r="P10" s="119">
        <f t="shared" ref="P10:P17" si="1">$H10      +$J10      +$L10      +$N10</f>
        <v>1192000</v>
      </c>
      <c r="Q10" s="120">
        <f t="shared" ref="Q10:Q17" si="2">$I10      +$K10      +$M10      +$O10</f>
        <v>-1225253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39.733333333333334</v>
      </c>
      <c r="U10" s="61">
        <f t="shared" ref="U10:U17" si="6">IF(($E10      =0),0,(($Q10      /$E10      )*100))</f>
        <v>-40.841766666666665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1141000</v>
      </c>
      <c r="I17" s="123">
        <f t="shared" si="7"/>
        <v>0</v>
      </c>
      <c r="J17" s="122">
        <f t="shared" si="7"/>
        <v>34000</v>
      </c>
      <c r="K17" s="123">
        <f t="shared" si="7"/>
        <v>0</v>
      </c>
      <c r="L17" s="122">
        <f t="shared" si="7"/>
        <v>17000</v>
      </c>
      <c r="M17" s="123">
        <f t="shared" si="7"/>
        <v>0</v>
      </c>
      <c r="N17" s="122">
        <f t="shared" si="7"/>
        <v>0</v>
      </c>
      <c r="O17" s="123">
        <f t="shared" si="7"/>
        <v>-1225253</v>
      </c>
      <c r="P17" s="122">
        <f t="shared" si="1"/>
        <v>1192000</v>
      </c>
      <c r="Q17" s="123">
        <f t="shared" si="2"/>
        <v>-1225253</v>
      </c>
      <c r="R17" s="63">
        <f t="shared" si="3"/>
        <v>-100</v>
      </c>
      <c r="S17" s="64">
        <f t="shared" si="4"/>
        <v>0</v>
      </c>
      <c r="T17" s="63">
        <f>IF((SUM($E9:$E14))=0,0,(P17/(SUM($E9:$E14))*100))</f>
        <v>39.733333333333334</v>
      </c>
      <c r="U17" s="65">
        <f>IF((SUM($E9:$E14))=0,0,(Q17/(SUM($E9:$E14))*100))</f>
        <v>-40.841766666666665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1467000</v>
      </c>
      <c r="C34" s="118"/>
      <c r="D34" s="118"/>
      <c r="E34" s="118">
        <f>$B34      +$C34      +$D34</f>
        <v>1467000</v>
      </c>
      <c r="F34" s="119">
        <v>1467000</v>
      </c>
      <c r="G34" s="120">
        <v>1467000</v>
      </c>
      <c r="H34" s="119"/>
      <c r="I34" s="120"/>
      <c r="J34" s="119">
        <v>676000</v>
      </c>
      <c r="K34" s="120"/>
      <c r="L34" s="119">
        <v>427000</v>
      </c>
      <c r="M34" s="120"/>
      <c r="N34" s="119">
        <v>147000</v>
      </c>
      <c r="O34" s="120">
        <v>244055</v>
      </c>
      <c r="P34" s="119">
        <f>$H34      +$J34      +$L34      +$N34</f>
        <v>1250000</v>
      </c>
      <c r="Q34" s="120">
        <f>$I34      +$K34      +$M34      +$O34</f>
        <v>244055</v>
      </c>
      <c r="R34" s="59">
        <f>IF(($L34      =0),0,((($N34      -$L34      )/$L34      )*100))</f>
        <v>-65.573770491803273</v>
      </c>
      <c r="S34" s="60">
        <f>IF(($M34      =0),0,((($O34      -$M34      )/$M34      )*100))</f>
        <v>0</v>
      </c>
      <c r="T34" s="59">
        <f>IF(($E34      =0),0,(($P34      /$E34      )*100))</f>
        <v>85.207907293796865</v>
      </c>
      <c r="U34" s="61">
        <f>IF(($E34      =0),0,(($Q34      /$E34      )*100))</f>
        <v>16.636332651670074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1467000</v>
      </c>
      <c r="C35" s="121">
        <f>C34</f>
        <v>0</v>
      </c>
      <c r="D35" s="121"/>
      <c r="E35" s="121">
        <f>$B35      +$C35      +$D35</f>
        <v>1467000</v>
      </c>
      <c r="F35" s="122">
        <f t="shared" ref="F35:O35" si="17">F34</f>
        <v>1467000</v>
      </c>
      <c r="G35" s="123">
        <f t="shared" si="17"/>
        <v>1467000</v>
      </c>
      <c r="H35" s="122">
        <f t="shared" si="17"/>
        <v>0</v>
      </c>
      <c r="I35" s="123">
        <f t="shared" si="17"/>
        <v>0</v>
      </c>
      <c r="J35" s="122">
        <f t="shared" si="17"/>
        <v>676000</v>
      </c>
      <c r="K35" s="123">
        <f t="shared" si="17"/>
        <v>0</v>
      </c>
      <c r="L35" s="122">
        <f t="shared" si="17"/>
        <v>427000</v>
      </c>
      <c r="M35" s="123">
        <f t="shared" si="17"/>
        <v>0</v>
      </c>
      <c r="N35" s="122">
        <f t="shared" si="17"/>
        <v>147000</v>
      </c>
      <c r="O35" s="123">
        <f t="shared" si="17"/>
        <v>244055</v>
      </c>
      <c r="P35" s="122">
        <f>$H35      +$J35      +$L35      +$N35</f>
        <v>1250000</v>
      </c>
      <c r="Q35" s="123">
        <f>$I35      +$K35      +$M35      +$O35</f>
        <v>244055</v>
      </c>
      <c r="R35" s="63">
        <f>IF(($L35      =0),0,((($N35      -$L35      )/$L35      )*100))</f>
        <v>-65.573770491803273</v>
      </c>
      <c r="S35" s="64">
        <f>IF(($M35      =0),0,((($O35      -$M35      )/$M35      )*100))</f>
        <v>0</v>
      </c>
      <c r="T35" s="63">
        <f>IF($E35   =0,0,($P35   /$E35   )*100)</f>
        <v>85.207907293796865</v>
      </c>
      <c r="U35" s="65">
        <f>IF($E35   =0,0,($Q35   /$E35   )*100)</f>
        <v>16.636332651670074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7120000</v>
      </c>
      <c r="C38" s="118">
        <v>1704000</v>
      </c>
      <c r="D38" s="118"/>
      <c r="E38" s="118">
        <f t="shared" si="18"/>
        <v>8824000</v>
      </c>
      <c r="F38" s="119">
        <v>7120000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7120000</v>
      </c>
      <c r="C42" s="121">
        <f>SUM(C37:C41)</f>
        <v>1704000</v>
      </c>
      <c r="D42" s="121"/>
      <c r="E42" s="121">
        <f t="shared" si="18"/>
        <v>8824000</v>
      </c>
      <c r="F42" s="122">
        <f t="shared" ref="F42:O42" si="25">SUM(F37:F41)</f>
        <v>7120000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11587000</v>
      </c>
      <c r="C69" s="130">
        <f>SUM(C9:C16,C19:C25,C28:C31,C34,C37:C41,C44:C54,C57:C60,C63:C67)</f>
        <v>1704000</v>
      </c>
      <c r="D69" s="130"/>
      <c r="E69" s="130">
        <f t="shared" si="35"/>
        <v>13291000</v>
      </c>
      <c r="F69" s="131">
        <f t="shared" ref="F69:O69" si="43">SUM(F9:F16,F19:F25,F28:F31,F34,F37:F41,F44:F54,F57:F60,F63:F67)</f>
        <v>11587000</v>
      </c>
      <c r="G69" s="132">
        <f t="shared" si="43"/>
        <v>4467000</v>
      </c>
      <c r="H69" s="131">
        <f t="shared" si="43"/>
        <v>1141000</v>
      </c>
      <c r="I69" s="132">
        <f t="shared" si="43"/>
        <v>0</v>
      </c>
      <c r="J69" s="131">
        <f t="shared" si="43"/>
        <v>710000</v>
      </c>
      <c r="K69" s="132">
        <f t="shared" si="43"/>
        <v>0</v>
      </c>
      <c r="L69" s="131">
        <f t="shared" si="43"/>
        <v>444000</v>
      </c>
      <c r="M69" s="132">
        <f t="shared" si="43"/>
        <v>0</v>
      </c>
      <c r="N69" s="131">
        <f t="shared" si="43"/>
        <v>147000</v>
      </c>
      <c r="O69" s="132">
        <f t="shared" si="43"/>
        <v>-981198</v>
      </c>
      <c r="P69" s="131">
        <f t="shared" si="36"/>
        <v>2442000</v>
      </c>
      <c r="Q69" s="132">
        <f t="shared" si="37"/>
        <v>-981198</v>
      </c>
      <c r="R69" s="72">
        <f t="shared" si="38"/>
        <v>-66.891891891891902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54.667562122229683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-21.965480188045667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44709000</v>
      </c>
      <c r="C71" s="118"/>
      <c r="D71" s="118"/>
      <c r="E71" s="118">
        <f>$B71      +$C71      +$D71</f>
        <v>44709000</v>
      </c>
      <c r="F71" s="119">
        <v>44709000</v>
      </c>
      <c r="G71" s="120">
        <v>44709000</v>
      </c>
      <c r="H71" s="119">
        <v>3995000</v>
      </c>
      <c r="I71" s="120"/>
      <c r="J71" s="119">
        <v>15741000</v>
      </c>
      <c r="K71" s="120"/>
      <c r="L71" s="119">
        <v>10618000</v>
      </c>
      <c r="M71" s="120"/>
      <c r="N71" s="119">
        <v>3543000</v>
      </c>
      <c r="O71" s="120">
        <v>81579887</v>
      </c>
      <c r="P71" s="119">
        <f>$H71      +$J71      +$L71      +$N71</f>
        <v>33897000</v>
      </c>
      <c r="Q71" s="120">
        <f>$I71      +$K71      +$M71      +$O71</f>
        <v>81579887</v>
      </c>
      <c r="R71" s="59">
        <f>IF(($L71      =0),0,((($N71      -$L71      )/$L71      )*100))</f>
        <v>-66.632134111885478</v>
      </c>
      <c r="S71" s="60">
        <f>IF(($M71      =0),0,((($O71      -$M71      )/$M71      )*100))</f>
        <v>0</v>
      </c>
      <c r="T71" s="59">
        <f>IF(($E71      =0),0,(($P71      /$E71      )*100))</f>
        <v>75.816949607461581</v>
      </c>
      <c r="U71" s="61">
        <f>IF(($E71      =0),0,(($Q71      /$E71      )*100))</f>
        <v>182.46860140016551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44709000</v>
      </c>
      <c r="C73" s="127">
        <f>SUM(C71:C72)</f>
        <v>0</v>
      </c>
      <c r="D73" s="127"/>
      <c r="E73" s="127">
        <f>$B73      +$C73      +$D73</f>
        <v>44709000</v>
      </c>
      <c r="F73" s="128">
        <f t="shared" ref="F73:O73" si="44">SUM(F71:F72)</f>
        <v>44709000</v>
      </c>
      <c r="G73" s="129">
        <f t="shared" si="44"/>
        <v>44709000</v>
      </c>
      <c r="H73" s="128">
        <f t="shared" si="44"/>
        <v>3995000</v>
      </c>
      <c r="I73" s="129">
        <f t="shared" si="44"/>
        <v>0</v>
      </c>
      <c r="J73" s="128">
        <f t="shared" si="44"/>
        <v>15741000</v>
      </c>
      <c r="K73" s="129">
        <f t="shared" si="44"/>
        <v>0</v>
      </c>
      <c r="L73" s="128">
        <f t="shared" si="44"/>
        <v>10618000</v>
      </c>
      <c r="M73" s="129">
        <f t="shared" si="44"/>
        <v>0</v>
      </c>
      <c r="N73" s="128">
        <f t="shared" si="44"/>
        <v>3543000</v>
      </c>
      <c r="O73" s="129">
        <f t="shared" si="44"/>
        <v>81579887</v>
      </c>
      <c r="P73" s="128">
        <f>$H73      +$J73      +$L73      +$N73</f>
        <v>33897000</v>
      </c>
      <c r="Q73" s="129">
        <f>$I73      +$K73      +$M73      +$O73</f>
        <v>81579887</v>
      </c>
      <c r="R73" s="68">
        <f>IF(($L73      =0),0,((($N73      -$L73      )/$L73      )*100))</f>
        <v>-66.632134111885478</v>
      </c>
      <c r="S73" s="69">
        <f>IF(($M73      =0),0,((($O73      -$M73      )/$M73      )*100))</f>
        <v>0</v>
      </c>
      <c r="T73" s="68">
        <f>IF(($E71      =0),0,(($P71      /$E71      )*100))</f>
        <v>75.816949607461581</v>
      </c>
      <c r="U73" s="70">
        <f>IF($E71   =0,0,($Q71   /$E71 )*100)</f>
        <v>182.46860140016551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44709000</v>
      </c>
      <c r="C74" s="130">
        <f>SUM(C71:C72)</f>
        <v>0</v>
      </c>
      <c r="D74" s="130"/>
      <c r="E74" s="130">
        <f>$B74      +$C74      +$D74</f>
        <v>44709000</v>
      </c>
      <c r="F74" s="131">
        <f t="shared" ref="F74:O74" si="45">SUM(F71:F72)</f>
        <v>44709000</v>
      </c>
      <c r="G74" s="132">
        <f t="shared" si="45"/>
        <v>44709000</v>
      </c>
      <c r="H74" s="131">
        <f t="shared" si="45"/>
        <v>3995000</v>
      </c>
      <c r="I74" s="132">
        <f t="shared" si="45"/>
        <v>0</v>
      </c>
      <c r="J74" s="131">
        <f t="shared" si="45"/>
        <v>15741000</v>
      </c>
      <c r="K74" s="132">
        <f t="shared" si="45"/>
        <v>0</v>
      </c>
      <c r="L74" s="131">
        <f t="shared" si="45"/>
        <v>10618000</v>
      </c>
      <c r="M74" s="132">
        <f t="shared" si="45"/>
        <v>0</v>
      </c>
      <c r="N74" s="131">
        <f t="shared" si="45"/>
        <v>3543000</v>
      </c>
      <c r="O74" s="132">
        <f t="shared" si="45"/>
        <v>81579887</v>
      </c>
      <c r="P74" s="131">
        <f>$H74      +$J74      +$L74      +$N74</f>
        <v>33897000</v>
      </c>
      <c r="Q74" s="132">
        <f>$I74      +$K74      +$M74      +$O74</f>
        <v>81579887</v>
      </c>
      <c r="R74" s="72">
        <f>IF(($L74      =0),0,((($N74      -$L74      )/$L74      )*100))</f>
        <v>-66.632134111885478</v>
      </c>
      <c r="S74" s="73">
        <f>IF(($M74      =0),0,((($O74      -$M74      )/$M74      )*100))</f>
        <v>0</v>
      </c>
      <c r="T74" s="72">
        <f>IF(($E71      =0),0,(($P71      /$E71      )*100))</f>
        <v>75.816949607461581</v>
      </c>
      <c r="U74" s="76">
        <f>IF($E71   =0,0,($Q71   /$E71 )*100)</f>
        <v>182.46860140016551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56296000</v>
      </c>
      <c r="C75" s="130">
        <f>SUM(C9:C16,C19:C25,C28:C31,C34,C37:C41,C44:C54,C57:C60,C63:C67,C71:C72)</f>
        <v>1704000</v>
      </c>
      <c r="D75" s="130"/>
      <c r="E75" s="130">
        <f>$B75      +$C75      +$D75</f>
        <v>58000000</v>
      </c>
      <c r="F75" s="131">
        <f t="shared" ref="F75:O75" si="46">SUM(F9:F16,F19:F25,F28:F31,F34,F37:F41,F44:F54,F57:F60,F63:F67,F71:F72)</f>
        <v>56296000</v>
      </c>
      <c r="G75" s="132">
        <f t="shared" si="46"/>
        <v>49176000</v>
      </c>
      <c r="H75" s="131">
        <f t="shared" si="46"/>
        <v>5136000</v>
      </c>
      <c r="I75" s="132">
        <f t="shared" si="46"/>
        <v>0</v>
      </c>
      <c r="J75" s="131">
        <f t="shared" si="46"/>
        <v>16451000</v>
      </c>
      <c r="K75" s="132">
        <f t="shared" si="46"/>
        <v>0</v>
      </c>
      <c r="L75" s="131">
        <f t="shared" si="46"/>
        <v>11062000</v>
      </c>
      <c r="M75" s="132">
        <f t="shared" si="46"/>
        <v>0</v>
      </c>
      <c r="N75" s="131">
        <f t="shared" si="46"/>
        <v>3690000</v>
      </c>
      <c r="O75" s="132">
        <f t="shared" si="46"/>
        <v>80598689</v>
      </c>
      <c r="P75" s="131">
        <f>$H75      +$J75      +$L75      +$N75</f>
        <v>36339000</v>
      </c>
      <c r="Q75" s="132">
        <f>$I75      +$K75      +$M75      +$O75</f>
        <v>80598689</v>
      </c>
      <c r="R75" s="72">
        <f>IF(($L75      =0),0,((($N75      -$L75      )/$L75      )*100))</f>
        <v>-66.642560115711447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73.895802830649089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163.89842402798115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vXRRESa4KVV2OYgELEzPQIH1i2PWw7ZR191CYa0yBNiJClDWuO2QJF4KSp7pWIgnmImz7dmjS/iOrPdXV82iww==" saltValue="yXj6w47rg0exYv2EtULAj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2300000</v>
      </c>
      <c r="C10" s="118"/>
      <c r="D10" s="118"/>
      <c r="E10" s="118">
        <f t="shared" ref="E10:E17" si="0">$B10      +$C10      +$D10</f>
        <v>2300000</v>
      </c>
      <c r="F10" s="119">
        <v>2300000</v>
      </c>
      <c r="G10" s="120">
        <v>2300000</v>
      </c>
      <c r="H10" s="119">
        <v>51000</v>
      </c>
      <c r="I10" s="120">
        <v>242388</v>
      </c>
      <c r="J10" s="119">
        <v>157000</v>
      </c>
      <c r="K10" s="120">
        <v>829267</v>
      </c>
      <c r="L10" s="119">
        <v>157000</v>
      </c>
      <c r="M10" s="120">
        <v>109748</v>
      </c>
      <c r="N10" s="119">
        <v>54000</v>
      </c>
      <c r="O10" s="120">
        <v>401561</v>
      </c>
      <c r="P10" s="119">
        <f t="shared" ref="P10:P17" si="1">$H10      +$J10      +$L10      +$N10</f>
        <v>419000</v>
      </c>
      <c r="Q10" s="120">
        <f t="shared" ref="Q10:Q17" si="2">$I10      +$K10      +$M10      +$O10</f>
        <v>1582964</v>
      </c>
      <c r="R10" s="59">
        <f t="shared" ref="R10:R17" si="3">IF(($L10      =0),0,((($N10      -$L10      )/$L10      )*100))</f>
        <v>-65.605095541401269</v>
      </c>
      <c r="S10" s="60">
        <f t="shared" ref="S10:S17" si="4">IF(($M10      =0),0,((($O10      -$M10      )/$M10      )*100))</f>
        <v>265.89368371177608</v>
      </c>
      <c r="T10" s="59">
        <f t="shared" ref="T10:T17" si="5">IF(($E10      =0),0,(($P10      /$E10      )*100))</f>
        <v>18.217391304347828</v>
      </c>
      <c r="U10" s="61">
        <f t="shared" ref="U10:U17" si="6">IF(($E10      =0),0,(($Q10      /$E10      )*100))</f>
        <v>68.824521739130446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>
        <v>46000000</v>
      </c>
      <c r="C16" s="118">
        <v>-4000000</v>
      </c>
      <c r="D16" s="118"/>
      <c r="E16" s="118">
        <f t="shared" si="0"/>
        <v>42000000</v>
      </c>
      <c r="F16" s="119">
        <v>42000000</v>
      </c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48300000</v>
      </c>
      <c r="C17" s="121">
        <f>SUM(C9:C16)</f>
        <v>-4000000</v>
      </c>
      <c r="D17" s="121"/>
      <c r="E17" s="121">
        <f t="shared" si="0"/>
        <v>44300000</v>
      </c>
      <c r="F17" s="122">
        <f t="shared" ref="F17:O17" si="7">SUM(F9:F16)</f>
        <v>44300000</v>
      </c>
      <c r="G17" s="123">
        <f t="shared" si="7"/>
        <v>2300000</v>
      </c>
      <c r="H17" s="122">
        <f t="shared" si="7"/>
        <v>51000</v>
      </c>
      <c r="I17" s="123">
        <f t="shared" si="7"/>
        <v>242388</v>
      </c>
      <c r="J17" s="122">
        <f t="shared" si="7"/>
        <v>157000</v>
      </c>
      <c r="K17" s="123">
        <f t="shared" si="7"/>
        <v>829267</v>
      </c>
      <c r="L17" s="122">
        <f t="shared" si="7"/>
        <v>157000</v>
      </c>
      <c r="M17" s="123">
        <f t="shared" si="7"/>
        <v>109748</v>
      </c>
      <c r="N17" s="122">
        <f t="shared" si="7"/>
        <v>54000</v>
      </c>
      <c r="O17" s="123">
        <f t="shared" si="7"/>
        <v>401561</v>
      </c>
      <c r="P17" s="122">
        <f t="shared" si="1"/>
        <v>419000</v>
      </c>
      <c r="Q17" s="123">
        <f t="shared" si="2"/>
        <v>1582964</v>
      </c>
      <c r="R17" s="63">
        <f t="shared" si="3"/>
        <v>-65.605095541401269</v>
      </c>
      <c r="S17" s="64">
        <f t="shared" si="4"/>
        <v>265.89368371177608</v>
      </c>
      <c r="T17" s="63">
        <f>IF((SUM($E9:$E14))=0,0,(P17/(SUM($E9:$E14))*100))</f>
        <v>18.217391304347828</v>
      </c>
      <c r="U17" s="65">
        <f>IF((SUM($E9:$E14))=0,0,(Q17/(SUM($E9:$E14))*100))</f>
        <v>68.824521739130446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1754000</v>
      </c>
      <c r="C34" s="118"/>
      <c r="D34" s="118"/>
      <c r="E34" s="118">
        <f>$B34      +$C34      +$D34</f>
        <v>1754000</v>
      </c>
      <c r="F34" s="119">
        <v>1754000</v>
      </c>
      <c r="G34" s="120">
        <v>1754000</v>
      </c>
      <c r="H34" s="119">
        <v>440000</v>
      </c>
      <c r="I34" s="120">
        <v>1236154</v>
      </c>
      <c r="J34" s="119">
        <v>542000</v>
      </c>
      <c r="K34" s="120">
        <v>772623</v>
      </c>
      <c r="L34" s="119"/>
      <c r="M34" s="120">
        <v>880652</v>
      </c>
      <c r="N34" s="119"/>
      <c r="O34" s="120"/>
      <c r="P34" s="119">
        <f>$H34      +$J34      +$L34      +$N34</f>
        <v>982000</v>
      </c>
      <c r="Q34" s="120">
        <f>$I34      +$K34      +$M34      +$O34</f>
        <v>2889429</v>
      </c>
      <c r="R34" s="59">
        <f>IF(($L34      =0),0,((($N34      -$L34      )/$L34      )*100))</f>
        <v>0</v>
      </c>
      <c r="S34" s="60">
        <f>IF(($M34      =0),0,((($O34      -$M34      )/$M34      )*100))</f>
        <v>-100</v>
      </c>
      <c r="T34" s="59">
        <f>IF(($E34      =0),0,(($P34      /$E34      )*100))</f>
        <v>55.986316989737738</v>
      </c>
      <c r="U34" s="61">
        <f>IF(($E34      =0),0,(($Q34      /$E34      )*100))</f>
        <v>164.7336944127708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1754000</v>
      </c>
      <c r="C35" s="121">
        <f>C34</f>
        <v>0</v>
      </c>
      <c r="D35" s="121"/>
      <c r="E35" s="121">
        <f>$B35      +$C35      +$D35</f>
        <v>1754000</v>
      </c>
      <c r="F35" s="122">
        <f t="shared" ref="F35:O35" si="17">F34</f>
        <v>1754000</v>
      </c>
      <c r="G35" s="123">
        <f t="shared" si="17"/>
        <v>1754000</v>
      </c>
      <c r="H35" s="122">
        <f t="shared" si="17"/>
        <v>440000</v>
      </c>
      <c r="I35" s="123">
        <f t="shared" si="17"/>
        <v>1236154</v>
      </c>
      <c r="J35" s="122">
        <f t="shared" si="17"/>
        <v>542000</v>
      </c>
      <c r="K35" s="123">
        <f t="shared" si="17"/>
        <v>772623</v>
      </c>
      <c r="L35" s="122">
        <f t="shared" si="17"/>
        <v>0</v>
      </c>
      <c r="M35" s="123">
        <f t="shared" si="17"/>
        <v>880652</v>
      </c>
      <c r="N35" s="122">
        <f t="shared" si="17"/>
        <v>0</v>
      </c>
      <c r="O35" s="123">
        <f t="shared" si="17"/>
        <v>0</v>
      </c>
      <c r="P35" s="122">
        <f>$H35      +$J35      +$L35      +$N35</f>
        <v>982000</v>
      </c>
      <c r="Q35" s="123">
        <f>$I35      +$K35      +$M35      +$O35</f>
        <v>2889429</v>
      </c>
      <c r="R35" s="63">
        <f>IF(($L35      =0),0,((($N35      -$L35      )/$L35      )*100))</f>
        <v>0</v>
      </c>
      <c r="S35" s="64">
        <f>IF(($M35      =0),0,((($O35      -$M35      )/$M35      )*100))</f>
        <v>-100</v>
      </c>
      <c r="T35" s="63">
        <f>IF($E35   =0,0,($P35   /$E35   )*100)</f>
        <v>55.986316989737738</v>
      </c>
      <c r="U35" s="65">
        <f>IF($E35   =0,0,($Q35   /$E35   )*100)</f>
        <v>164.7336944127708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8474000</v>
      </c>
      <c r="C38" s="118">
        <v>1179000</v>
      </c>
      <c r="D38" s="118"/>
      <c r="E38" s="118">
        <f t="shared" si="18"/>
        <v>9653000</v>
      </c>
      <c r="F38" s="119">
        <v>8474000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8474000</v>
      </c>
      <c r="C42" s="121">
        <f>SUM(C37:C41)</f>
        <v>1179000</v>
      </c>
      <c r="D42" s="121"/>
      <c r="E42" s="121">
        <f t="shared" si="18"/>
        <v>9653000</v>
      </c>
      <c r="F42" s="122">
        <f t="shared" ref="F42:O42" si="25">SUM(F37:F41)</f>
        <v>8474000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58528000</v>
      </c>
      <c r="C69" s="130">
        <f>SUM(C9:C16,C19:C25,C28:C31,C34,C37:C41,C44:C54,C57:C60,C63:C67)</f>
        <v>-2821000</v>
      </c>
      <c r="D69" s="130"/>
      <c r="E69" s="130">
        <f t="shared" si="35"/>
        <v>55707000</v>
      </c>
      <c r="F69" s="131">
        <f t="shared" ref="F69:O69" si="43">SUM(F9:F16,F19:F25,F28:F31,F34,F37:F41,F44:F54,F57:F60,F63:F67)</f>
        <v>54528000</v>
      </c>
      <c r="G69" s="132">
        <f t="shared" si="43"/>
        <v>4054000</v>
      </c>
      <c r="H69" s="131">
        <f t="shared" si="43"/>
        <v>491000</v>
      </c>
      <c r="I69" s="132">
        <f t="shared" si="43"/>
        <v>1478542</v>
      </c>
      <c r="J69" s="131">
        <f t="shared" si="43"/>
        <v>699000</v>
      </c>
      <c r="K69" s="132">
        <f t="shared" si="43"/>
        <v>1601890</v>
      </c>
      <c r="L69" s="131">
        <f t="shared" si="43"/>
        <v>157000</v>
      </c>
      <c r="M69" s="132">
        <f t="shared" si="43"/>
        <v>990400</v>
      </c>
      <c r="N69" s="131">
        <f t="shared" si="43"/>
        <v>54000</v>
      </c>
      <c r="O69" s="132">
        <f t="shared" si="43"/>
        <v>401561</v>
      </c>
      <c r="P69" s="131">
        <f t="shared" si="36"/>
        <v>1401000</v>
      </c>
      <c r="Q69" s="132">
        <f t="shared" si="37"/>
        <v>4472393</v>
      </c>
      <c r="R69" s="72">
        <f t="shared" si="38"/>
        <v>-65.605095541401269</v>
      </c>
      <c r="S69" s="73">
        <f t="shared" si="39"/>
        <v>-59.454664781906295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34.558460779477059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110.32049827331032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45461000</v>
      </c>
      <c r="C71" s="118"/>
      <c r="D71" s="118"/>
      <c r="E71" s="118">
        <f>$B71      +$C71      +$D71</f>
        <v>45461000</v>
      </c>
      <c r="F71" s="119">
        <v>45461000</v>
      </c>
      <c r="G71" s="120">
        <v>45461000</v>
      </c>
      <c r="H71" s="119">
        <v>6937000</v>
      </c>
      <c r="I71" s="120">
        <v>8153670</v>
      </c>
      <c r="J71" s="119">
        <v>11716000</v>
      </c>
      <c r="K71" s="120">
        <v>9778833</v>
      </c>
      <c r="L71" s="119">
        <v>1863000</v>
      </c>
      <c r="M71" s="120"/>
      <c r="N71" s="119">
        <v>12930000</v>
      </c>
      <c r="O71" s="120"/>
      <c r="P71" s="119">
        <f>$H71      +$J71      +$L71      +$N71</f>
        <v>33446000</v>
      </c>
      <c r="Q71" s="120">
        <f>$I71      +$K71      +$M71      +$O71</f>
        <v>17932503</v>
      </c>
      <c r="R71" s="59">
        <f>IF(($L71      =0),0,((($N71      -$L71      )/$L71      )*100))</f>
        <v>594.04186795491137</v>
      </c>
      <c r="S71" s="60">
        <f>IF(($M71      =0),0,((($O71      -$M71      )/$M71      )*100))</f>
        <v>0</v>
      </c>
      <c r="T71" s="59">
        <f>IF(($E71      =0),0,(($P71      /$E71      )*100))</f>
        <v>73.570752953080671</v>
      </c>
      <c r="U71" s="61">
        <f>IF(($E71      =0),0,(($Q71      /$E71      )*100))</f>
        <v>39.445905281450031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45461000</v>
      </c>
      <c r="C73" s="127">
        <f>SUM(C71:C72)</f>
        <v>0</v>
      </c>
      <c r="D73" s="127"/>
      <c r="E73" s="127">
        <f>$B73      +$C73      +$D73</f>
        <v>45461000</v>
      </c>
      <c r="F73" s="128">
        <f t="shared" ref="F73:O73" si="44">SUM(F71:F72)</f>
        <v>45461000</v>
      </c>
      <c r="G73" s="129">
        <f t="shared" si="44"/>
        <v>45461000</v>
      </c>
      <c r="H73" s="128">
        <f t="shared" si="44"/>
        <v>6937000</v>
      </c>
      <c r="I73" s="129">
        <f t="shared" si="44"/>
        <v>8153670</v>
      </c>
      <c r="J73" s="128">
        <f t="shared" si="44"/>
        <v>11716000</v>
      </c>
      <c r="K73" s="129">
        <f t="shared" si="44"/>
        <v>9778833</v>
      </c>
      <c r="L73" s="128">
        <f t="shared" si="44"/>
        <v>1863000</v>
      </c>
      <c r="M73" s="129">
        <f t="shared" si="44"/>
        <v>0</v>
      </c>
      <c r="N73" s="128">
        <f t="shared" si="44"/>
        <v>12930000</v>
      </c>
      <c r="O73" s="129">
        <f t="shared" si="44"/>
        <v>0</v>
      </c>
      <c r="P73" s="128">
        <f>$H73      +$J73      +$L73      +$N73</f>
        <v>33446000</v>
      </c>
      <c r="Q73" s="129">
        <f>$I73      +$K73      +$M73      +$O73</f>
        <v>17932503</v>
      </c>
      <c r="R73" s="68">
        <f>IF(($L73      =0),0,((($N73      -$L73      )/$L73      )*100))</f>
        <v>594.04186795491137</v>
      </c>
      <c r="S73" s="69">
        <f>IF(($M73      =0),0,((($O73      -$M73      )/$M73      )*100))</f>
        <v>0</v>
      </c>
      <c r="T73" s="68">
        <f>IF(($E71      =0),0,(($P71      /$E71      )*100))</f>
        <v>73.570752953080671</v>
      </c>
      <c r="U73" s="70">
        <f>IF($E71   =0,0,($Q71   /$E71 )*100)</f>
        <v>39.445905281450031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45461000</v>
      </c>
      <c r="C74" s="130">
        <f>SUM(C71:C72)</f>
        <v>0</v>
      </c>
      <c r="D74" s="130"/>
      <c r="E74" s="130">
        <f>$B74      +$C74      +$D74</f>
        <v>45461000</v>
      </c>
      <c r="F74" s="131">
        <f t="shared" ref="F74:O74" si="45">SUM(F71:F72)</f>
        <v>45461000</v>
      </c>
      <c r="G74" s="132">
        <f t="shared" si="45"/>
        <v>45461000</v>
      </c>
      <c r="H74" s="131">
        <f t="shared" si="45"/>
        <v>6937000</v>
      </c>
      <c r="I74" s="132">
        <f t="shared" si="45"/>
        <v>8153670</v>
      </c>
      <c r="J74" s="131">
        <f t="shared" si="45"/>
        <v>11716000</v>
      </c>
      <c r="K74" s="132">
        <f t="shared" si="45"/>
        <v>9778833</v>
      </c>
      <c r="L74" s="131">
        <f t="shared" si="45"/>
        <v>1863000</v>
      </c>
      <c r="M74" s="132">
        <f t="shared" si="45"/>
        <v>0</v>
      </c>
      <c r="N74" s="131">
        <f t="shared" si="45"/>
        <v>12930000</v>
      </c>
      <c r="O74" s="132">
        <f t="shared" si="45"/>
        <v>0</v>
      </c>
      <c r="P74" s="131">
        <f>$H74      +$J74      +$L74      +$N74</f>
        <v>33446000</v>
      </c>
      <c r="Q74" s="132">
        <f>$I74      +$K74      +$M74      +$O74</f>
        <v>17932503</v>
      </c>
      <c r="R74" s="72">
        <f>IF(($L74      =0),0,((($N74      -$L74      )/$L74      )*100))</f>
        <v>594.04186795491137</v>
      </c>
      <c r="S74" s="73">
        <f>IF(($M74      =0),0,((($O74      -$M74      )/$M74      )*100))</f>
        <v>0</v>
      </c>
      <c r="T74" s="72">
        <f>IF(($E71      =0),0,(($P71      /$E71      )*100))</f>
        <v>73.570752953080671</v>
      </c>
      <c r="U74" s="76">
        <f>IF($E71   =0,0,($Q71   /$E71 )*100)</f>
        <v>39.445905281450031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103989000</v>
      </c>
      <c r="C75" s="130">
        <f>SUM(C9:C16,C19:C25,C28:C31,C34,C37:C41,C44:C54,C57:C60,C63:C67,C71:C72)</f>
        <v>-2821000</v>
      </c>
      <c r="D75" s="130"/>
      <c r="E75" s="130">
        <f>$B75      +$C75      +$D75</f>
        <v>101168000</v>
      </c>
      <c r="F75" s="131">
        <f t="shared" ref="F75:O75" si="46">SUM(F9:F16,F19:F25,F28:F31,F34,F37:F41,F44:F54,F57:F60,F63:F67,F71:F72)</f>
        <v>99989000</v>
      </c>
      <c r="G75" s="132">
        <f t="shared" si="46"/>
        <v>49515000</v>
      </c>
      <c r="H75" s="131">
        <f t="shared" si="46"/>
        <v>7428000</v>
      </c>
      <c r="I75" s="132">
        <f t="shared" si="46"/>
        <v>9632212</v>
      </c>
      <c r="J75" s="131">
        <f t="shared" si="46"/>
        <v>12415000</v>
      </c>
      <c r="K75" s="132">
        <f t="shared" si="46"/>
        <v>11380723</v>
      </c>
      <c r="L75" s="131">
        <f t="shared" si="46"/>
        <v>2020000</v>
      </c>
      <c r="M75" s="132">
        <f t="shared" si="46"/>
        <v>990400</v>
      </c>
      <c r="N75" s="131">
        <f t="shared" si="46"/>
        <v>12984000</v>
      </c>
      <c r="O75" s="132">
        <f t="shared" si="46"/>
        <v>401561</v>
      </c>
      <c r="P75" s="131">
        <f>$H75      +$J75      +$L75      +$N75</f>
        <v>34847000</v>
      </c>
      <c r="Q75" s="132">
        <f>$I75      +$K75      +$M75      +$O75</f>
        <v>22404896</v>
      </c>
      <c r="R75" s="72">
        <f>IF(($L75      =0),0,((($N75      -$L75      )/$L75      )*100))</f>
        <v>542.77227722772284</v>
      </c>
      <c r="S75" s="73">
        <f>IF(($M75      =0),0,((($O75      -$M75      )/$M75      )*100))</f>
        <v>-59.454664781906295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70.376653539331514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45.2487044330001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fKP6Rh5HFfvPVADfqA/wxjtXu4ZkMEQBaTXWg8mikAih9+ufynCiRe5zQjFKq1VcGrowMb+mkHIkXbWZqZ0v7w==" saltValue="JOiwe/CqyUE+qJEA5RDgd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117000</v>
      </c>
      <c r="I10" s="120">
        <v>140378</v>
      </c>
      <c r="J10" s="119">
        <v>54000</v>
      </c>
      <c r="K10" s="120">
        <v>159582</v>
      </c>
      <c r="L10" s="119">
        <v>91000</v>
      </c>
      <c r="M10" s="120">
        <v>456265</v>
      </c>
      <c r="N10" s="119">
        <v>77000</v>
      </c>
      <c r="O10" s="120">
        <v>649273</v>
      </c>
      <c r="P10" s="119">
        <f t="shared" ref="P10:P17" si="1">$H10      +$J10      +$L10      +$N10</f>
        <v>339000</v>
      </c>
      <c r="Q10" s="120">
        <f t="shared" ref="Q10:Q17" si="2">$I10      +$K10      +$M10      +$O10</f>
        <v>1405498</v>
      </c>
      <c r="R10" s="59">
        <f t="shared" ref="R10:R17" si="3">IF(($L10      =0),0,((($N10      -$L10      )/$L10      )*100))</f>
        <v>-15.384615384615385</v>
      </c>
      <c r="S10" s="60">
        <f t="shared" ref="S10:S17" si="4">IF(($M10      =0),0,((($O10      -$M10      )/$M10      )*100))</f>
        <v>42.301732545779316</v>
      </c>
      <c r="T10" s="59">
        <f t="shared" ref="T10:T17" si="5">IF(($E10      =0),0,(($P10      /$E10      )*100))</f>
        <v>11.3</v>
      </c>
      <c r="U10" s="61">
        <f t="shared" ref="U10:U17" si="6">IF(($E10      =0),0,(($Q10      /$E10      )*100))</f>
        <v>46.849933333333333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117000</v>
      </c>
      <c r="I17" s="123">
        <f t="shared" si="7"/>
        <v>140378</v>
      </c>
      <c r="J17" s="122">
        <f t="shared" si="7"/>
        <v>54000</v>
      </c>
      <c r="K17" s="123">
        <f t="shared" si="7"/>
        <v>159582</v>
      </c>
      <c r="L17" s="122">
        <f t="shared" si="7"/>
        <v>91000</v>
      </c>
      <c r="M17" s="123">
        <f t="shared" si="7"/>
        <v>456265</v>
      </c>
      <c r="N17" s="122">
        <f t="shared" si="7"/>
        <v>77000</v>
      </c>
      <c r="O17" s="123">
        <f t="shared" si="7"/>
        <v>649273</v>
      </c>
      <c r="P17" s="122">
        <f t="shared" si="1"/>
        <v>339000</v>
      </c>
      <c r="Q17" s="123">
        <f t="shared" si="2"/>
        <v>1405498</v>
      </c>
      <c r="R17" s="63">
        <f t="shared" si="3"/>
        <v>-15.384615384615385</v>
      </c>
      <c r="S17" s="64">
        <f t="shared" si="4"/>
        <v>42.301732545779316</v>
      </c>
      <c r="T17" s="63">
        <f>IF((SUM($E9:$E14))=0,0,(P17/(SUM($E9:$E14))*100))</f>
        <v>11.3</v>
      </c>
      <c r="U17" s="65">
        <f>IF((SUM($E9:$E14))=0,0,(Q17/(SUM($E9:$E14))*100))</f>
        <v>46.849933333333333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2978000</v>
      </c>
      <c r="C31" s="118"/>
      <c r="D31" s="118"/>
      <c r="E31" s="118">
        <f>$B31      +$C31      +$D31</f>
        <v>2978000</v>
      </c>
      <c r="F31" s="119">
        <v>2978000</v>
      </c>
      <c r="G31" s="120">
        <v>2978000</v>
      </c>
      <c r="H31" s="119">
        <v>319000</v>
      </c>
      <c r="I31" s="120"/>
      <c r="J31" s="119">
        <v>1345000</v>
      </c>
      <c r="K31" s="120"/>
      <c r="L31" s="119">
        <v>968000</v>
      </c>
      <c r="M31" s="120">
        <v>774295</v>
      </c>
      <c r="N31" s="119">
        <v>346000</v>
      </c>
      <c r="O31" s="120">
        <v>967967</v>
      </c>
      <c r="P31" s="119">
        <f>$H31      +$J31      +$L31      +$N31</f>
        <v>2978000</v>
      </c>
      <c r="Q31" s="120">
        <f>$I31      +$K31      +$M31      +$O31</f>
        <v>1742262</v>
      </c>
      <c r="R31" s="59">
        <f>IF(($L31      =0),0,((($N31      -$L31      )/$L31      )*100))</f>
        <v>-64.256198347107443</v>
      </c>
      <c r="S31" s="60">
        <f>IF(($M31      =0),0,((($O31      -$M31      )/$M31      )*100))</f>
        <v>25.012688962217243</v>
      </c>
      <c r="T31" s="59">
        <f>IF(($E31      =0),0,(($P31      /$E31      )*100))</f>
        <v>100</v>
      </c>
      <c r="U31" s="61">
        <f>IF(($E31      =0),0,(($Q31      /$E31      )*100))</f>
        <v>58.504432505036938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2978000</v>
      </c>
      <c r="C32" s="121">
        <f>SUM(C28:C31)</f>
        <v>0</v>
      </c>
      <c r="D32" s="121"/>
      <c r="E32" s="121">
        <f>$B32      +$C32      +$D32</f>
        <v>2978000</v>
      </c>
      <c r="F32" s="122">
        <f t="shared" ref="F32:O32" si="16">SUM(F28:F31)</f>
        <v>2978000</v>
      </c>
      <c r="G32" s="123">
        <f t="shared" si="16"/>
        <v>2978000</v>
      </c>
      <c r="H32" s="122">
        <f t="shared" si="16"/>
        <v>319000</v>
      </c>
      <c r="I32" s="123">
        <f t="shared" si="16"/>
        <v>0</v>
      </c>
      <c r="J32" s="122">
        <f t="shared" si="16"/>
        <v>1345000</v>
      </c>
      <c r="K32" s="123">
        <f t="shared" si="16"/>
        <v>0</v>
      </c>
      <c r="L32" s="122">
        <f t="shared" si="16"/>
        <v>968000</v>
      </c>
      <c r="M32" s="123">
        <f t="shared" si="16"/>
        <v>774295</v>
      </c>
      <c r="N32" s="122">
        <f t="shared" si="16"/>
        <v>346000</v>
      </c>
      <c r="O32" s="123">
        <f t="shared" si="16"/>
        <v>967967</v>
      </c>
      <c r="P32" s="122">
        <f>$H32      +$J32      +$L32      +$N32</f>
        <v>2978000</v>
      </c>
      <c r="Q32" s="123">
        <f>$I32      +$K32      +$M32      +$O32</f>
        <v>1742262</v>
      </c>
      <c r="R32" s="63">
        <f>IF(($L32      =0),0,((($N32      -$L32      )/$L32      )*100))</f>
        <v>-64.256198347107443</v>
      </c>
      <c r="S32" s="64">
        <f>IF(($M32      =0),0,((($O32      -$M32      )/$M32      )*100))</f>
        <v>25.012688962217243</v>
      </c>
      <c r="T32" s="63">
        <f>IF($E32   =0,0,($P32   /$E32   )*100)</f>
        <v>100</v>
      </c>
      <c r="U32" s="65">
        <f>IF($E32   =0,0,($Q32   /$E32   )*100)</f>
        <v>58.504432505036938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4791000</v>
      </c>
      <c r="C34" s="118"/>
      <c r="D34" s="118"/>
      <c r="E34" s="118">
        <f>$B34      +$C34      +$D34</f>
        <v>4791000</v>
      </c>
      <c r="F34" s="119">
        <v>4791000</v>
      </c>
      <c r="G34" s="120">
        <v>4791000</v>
      </c>
      <c r="H34" s="119">
        <v>1198000</v>
      </c>
      <c r="I34" s="120">
        <v>1044432</v>
      </c>
      <c r="J34" s="119">
        <v>512000</v>
      </c>
      <c r="K34" s="120">
        <v>1479832</v>
      </c>
      <c r="L34" s="119">
        <v>1036000</v>
      </c>
      <c r="M34" s="120">
        <v>1005249</v>
      </c>
      <c r="N34" s="119">
        <v>557000</v>
      </c>
      <c r="O34" s="120">
        <v>943296</v>
      </c>
      <c r="P34" s="119">
        <f>$H34      +$J34      +$L34      +$N34</f>
        <v>3303000</v>
      </c>
      <c r="Q34" s="120">
        <f>$I34      +$K34      +$M34      +$O34</f>
        <v>4472809</v>
      </c>
      <c r="R34" s="59">
        <f>IF(($L34      =0),0,((($N34      -$L34      )/$L34      )*100))</f>
        <v>-46.23552123552124</v>
      </c>
      <c r="S34" s="60">
        <f>IF(($M34      =0),0,((($O34      -$M34      )/$M34      )*100))</f>
        <v>-6.1629506719230758</v>
      </c>
      <c r="T34" s="59">
        <f>IF(($E34      =0),0,(($P34      /$E34      )*100))</f>
        <v>68.941765810895433</v>
      </c>
      <c r="U34" s="61">
        <f>IF(($E34      =0),0,(($Q34      /$E34      )*100))</f>
        <v>93.35856814861198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4791000</v>
      </c>
      <c r="C35" s="121">
        <f>C34</f>
        <v>0</v>
      </c>
      <c r="D35" s="121"/>
      <c r="E35" s="121">
        <f>$B35      +$C35      +$D35</f>
        <v>4791000</v>
      </c>
      <c r="F35" s="122">
        <f t="shared" ref="F35:O35" si="17">F34</f>
        <v>4791000</v>
      </c>
      <c r="G35" s="123">
        <f t="shared" si="17"/>
        <v>4791000</v>
      </c>
      <c r="H35" s="122">
        <f t="shared" si="17"/>
        <v>1198000</v>
      </c>
      <c r="I35" s="123">
        <f t="shared" si="17"/>
        <v>1044432</v>
      </c>
      <c r="J35" s="122">
        <f t="shared" si="17"/>
        <v>512000</v>
      </c>
      <c r="K35" s="123">
        <f t="shared" si="17"/>
        <v>1479832</v>
      </c>
      <c r="L35" s="122">
        <f t="shared" si="17"/>
        <v>1036000</v>
      </c>
      <c r="M35" s="123">
        <f t="shared" si="17"/>
        <v>1005249</v>
      </c>
      <c r="N35" s="122">
        <f t="shared" si="17"/>
        <v>557000</v>
      </c>
      <c r="O35" s="123">
        <f t="shared" si="17"/>
        <v>943296</v>
      </c>
      <c r="P35" s="122">
        <f>$H35      +$J35      +$L35      +$N35</f>
        <v>3303000</v>
      </c>
      <c r="Q35" s="123">
        <f>$I35      +$K35      +$M35      +$O35</f>
        <v>4472809</v>
      </c>
      <c r="R35" s="63">
        <f>IF(($L35      =0),0,((($N35      -$L35      )/$L35      )*100))</f>
        <v>-46.23552123552124</v>
      </c>
      <c r="S35" s="64">
        <f>IF(($M35      =0),0,((($O35      -$M35      )/$M35      )*100))</f>
        <v>-6.1629506719230758</v>
      </c>
      <c r="T35" s="63">
        <f>IF($E35   =0,0,($P35   /$E35   )*100)</f>
        <v>68.941765810895433</v>
      </c>
      <c r="U35" s="65">
        <f>IF($E35   =0,0,($Q35   /$E35   )*100)</f>
        <v>93.35856814861198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52000000</v>
      </c>
      <c r="C46" s="118"/>
      <c r="D46" s="118"/>
      <c r="E46" s="118">
        <f t="shared" si="26"/>
        <v>52000000</v>
      </c>
      <c r="F46" s="119">
        <v>52000000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>
        <v>142378000</v>
      </c>
      <c r="C54" s="118"/>
      <c r="D54" s="118"/>
      <c r="E54" s="118">
        <f t="shared" si="26"/>
        <v>142378000</v>
      </c>
      <c r="F54" s="119">
        <v>142378000</v>
      </c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194378000</v>
      </c>
      <c r="C55" s="121">
        <f>SUM(C44:C54)</f>
        <v>0</v>
      </c>
      <c r="D55" s="121"/>
      <c r="E55" s="121">
        <f t="shared" si="26"/>
        <v>194378000</v>
      </c>
      <c r="F55" s="122">
        <f t="shared" ref="F55:O55" si="33">SUM(F44:F54)</f>
        <v>194378000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205147000</v>
      </c>
      <c r="C69" s="130">
        <f>SUM(C9:C16,C19:C25,C28:C31,C34,C37:C41,C44:C54,C57:C60,C63:C67)</f>
        <v>0</v>
      </c>
      <c r="D69" s="130"/>
      <c r="E69" s="130">
        <f t="shared" si="35"/>
        <v>205147000</v>
      </c>
      <c r="F69" s="131">
        <f t="shared" ref="F69:O69" si="43">SUM(F9:F16,F19:F25,F28:F31,F34,F37:F41,F44:F54,F57:F60,F63:F67)</f>
        <v>205147000</v>
      </c>
      <c r="G69" s="132">
        <f t="shared" si="43"/>
        <v>10769000</v>
      </c>
      <c r="H69" s="131">
        <f t="shared" si="43"/>
        <v>1634000</v>
      </c>
      <c r="I69" s="132">
        <f t="shared" si="43"/>
        <v>1184810</v>
      </c>
      <c r="J69" s="131">
        <f t="shared" si="43"/>
        <v>1911000</v>
      </c>
      <c r="K69" s="132">
        <f t="shared" si="43"/>
        <v>1639414</v>
      </c>
      <c r="L69" s="131">
        <f t="shared" si="43"/>
        <v>2095000</v>
      </c>
      <c r="M69" s="132">
        <f t="shared" si="43"/>
        <v>2235809</v>
      </c>
      <c r="N69" s="131">
        <f t="shared" si="43"/>
        <v>980000</v>
      </c>
      <c r="O69" s="132">
        <f t="shared" si="43"/>
        <v>2560536</v>
      </c>
      <c r="P69" s="131">
        <f t="shared" si="36"/>
        <v>6620000</v>
      </c>
      <c r="Q69" s="132">
        <f t="shared" si="37"/>
        <v>7620569</v>
      </c>
      <c r="R69" s="72">
        <f t="shared" si="38"/>
        <v>-53.221957040572789</v>
      </c>
      <c r="S69" s="73">
        <f t="shared" si="39"/>
        <v>14.523915057144862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61.472745844553813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70.763942798774266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358525000</v>
      </c>
      <c r="C71" s="118"/>
      <c r="D71" s="118"/>
      <c r="E71" s="118">
        <f>$B71      +$C71      +$D71</f>
        <v>358525000</v>
      </c>
      <c r="F71" s="119">
        <v>358525000</v>
      </c>
      <c r="G71" s="120">
        <v>358525000</v>
      </c>
      <c r="H71" s="119">
        <v>77817000</v>
      </c>
      <c r="I71" s="120">
        <v>44370148</v>
      </c>
      <c r="J71" s="119">
        <v>87630000</v>
      </c>
      <c r="K71" s="120">
        <v>109432319</v>
      </c>
      <c r="L71" s="119">
        <v>40884000</v>
      </c>
      <c r="M71" s="120">
        <v>37439023</v>
      </c>
      <c r="N71" s="119">
        <v>146499000</v>
      </c>
      <c r="O71" s="120">
        <v>72741739</v>
      </c>
      <c r="P71" s="119">
        <f>$H71      +$J71      +$L71      +$N71</f>
        <v>352830000</v>
      </c>
      <c r="Q71" s="120">
        <f>$I71      +$K71      +$M71      +$O71</f>
        <v>263983229</v>
      </c>
      <c r="R71" s="59">
        <f>IF(($L71      =0),0,((($N71      -$L71      )/$L71      )*100))</f>
        <v>258.32844144408568</v>
      </c>
      <c r="S71" s="60">
        <f>IF(($M71      =0),0,((($O71      -$M71      )/$M71      )*100))</f>
        <v>94.29390291514818</v>
      </c>
      <c r="T71" s="59">
        <f>IF(($E71      =0),0,(($P71      /$E71      )*100))</f>
        <v>98.411547311902936</v>
      </c>
      <c r="U71" s="61">
        <f>IF(($E71      =0),0,(($Q71      /$E71      )*100))</f>
        <v>73.630354647514125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358525000</v>
      </c>
      <c r="C73" s="127">
        <f>SUM(C71:C72)</f>
        <v>0</v>
      </c>
      <c r="D73" s="127"/>
      <c r="E73" s="127">
        <f>$B73      +$C73      +$D73</f>
        <v>358525000</v>
      </c>
      <c r="F73" s="128">
        <f t="shared" ref="F73:O73" si="44">SUM(F71:F72)</f>
        <v>358525000</v>
      </c>
      <c r="G73" s="129">
        <f t="shared" si="44"/>
        <v>358525000</v>
      </c>
      <c r="H73" s="128">
        <f t="shared" si="44"/>
        <v>77817000</v>
      </c>
      <c r="I73" s="129">
        <f t="shared" si="44"/>
        <v>44370148</v>
      </c>
      <c r="J73" s="128">
        <f t="shared" si="44"/>
        <v>87630000</v>
      </c>
      <c r="K73" s="129">
        <f t="shared" si="44"/>
        <v>109432319</v>
      </c>
      <c r="L73" s="128">
        <f t="shared" si="44"/>
        <v>40884000</v>
      </c>
      <c r="M73" s="129">
        <f t="shared" si="44"/>
        <v>37439023</v>
      </c>
      <c r="N73" s="128">
        <f t="shared" si="44"/>
        <v>146499000</v>
      </c>
      <c r="O73" s="129">
        <f t="shared" si="44"/>
        <v>72741739</v>
      </c>
      <c r="P73" s="128">
        <f>$H73      +$J73      +$L73      +$N73</f>
        <v>352830000</v>
      </c>
      <c r="Q73" s="129">
        <f>$I73      +$K73      +$M73      +$O73</f>
        <v>263983229</v>
      </c>
      <c r="R73" s="68">
        <f>IF(($L73      =0),0,((($N73      -$L73      )/$L73      )*100))</f>
        <v>258.32844144408568</v>
      </c>
      <c r="S73" s="69">
        <f>IF(($M73      =0),0,((($O73      -$M73      )/$M73      )*100))</f>
        <v>94.29390291514818</v>
      </c>
      <c r="T73" s="68">
        <f>IF(($E71      =0),0,(($P71      /$E71      )*100))</f>
        <v>98.411547311902936</v>
      </c>
      <c r="U73" s="70">
        <f>IF($E71   =0,0,($Q71   /$E71 )*100)</f>
        <v>73.630354647514125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358525000</v>
      </c>
      <c r="C74" s="130">
        <f>SUM(C71:C72)</f>
        <v>0</v>
      </c>
      <c r="D74" s="130"/>
      <c r="E74" s="130">
        <f>$B74      +$C74      +$D74</f>
        <v>358525000</v>
      </c>
      <c r="F74" s="131">
        <f t="shared" ref="F74:O74" si="45">SUM(F71:F72)</f>
        <v>358525000</v>
      </c>
      <c r="G74" s="132">
        <f t="shared" si="45"/>
        <v>358525000</v>
      </c>
      <c r="H74" s="131">
        <f t="shared" si="45"/>
        <v>77817000</v>
      </c>
      <c r="I74" s="132">
        <f t="shared" si="45"/>
        <v>44370148</v>
      </c>
      <c r="J74" s="131">
        <f t="shared" si="45"/>
        <v>87630000</v>
      </c>
      <c r="K74" s="132">
        <f t="shared" si="45"/>
        <v>109432319</v>
      </c>
      <c r="L74" s="131">
        <f t="shared" si="45"/>
        <v>40884000</v>
      </c>
      <c r="M74" s="132">
        <f t="shared" si="45"/>
        <v>37439023</v>
      </c>
      <c r="N74" s="131">
        <f t="shared" si="45"/>
        <v>146499000</v>
      </c>
      <c r="O74" s="132">
        <f t="shared" si="45"/>
        <v>72741739</v>
      </c>
      <c r="P74" s="131">
        <f>$H74      +$J74      +$L74      +$N74</f>
        <v>352830000</v>
      </c>
      <c r="Q74" s="132">
        <f>$I74      +$K74      +$M74      +$O74</f>
        <v>263983229</v>
      </c>
      <c r="R74" s="72">
        <f>IF(($L74      =0),0,((($N74      -$L74      )/$L74      )*100))</f>
        <v>258.32844144408568</v>
      </c>
      <c r="S74" s="73">
        <f>IF(($M74      =0),0,((($O74      -$M74      )/$M74      )*100))</f>
        <v>94.29390291514818</v>
      </c>
      <c r="T74" s="72">
        <f>IF(($E71      =0),0,(($P71      /$E71      )*100))</f>
        <v>98.411547311902936</v>
      </c>
      <c r="U74" s="76">
        <f>IF($E71   =0,0,($Q71   /$E71 )*100)</f>
        <v>73.630354647514125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563672000</v>
      </c>
      <c r="C75" s="130">
        <f>SUM(C9:C16,C19:C25,C28:C31,C34,C37:C41,C44:C54,C57:C60,C63:C67,C71:C72)</f>
        <v>0</v>
      </c>
      <c r="D75" s="130"/>
      <c r="E75" s="130">
        <f>$B75      +$C75      +$D75</f>
        <v>563672000</v>
      </c>
      <c r="F75" s="131">
        <f t="shared" ref="F75:O75" si="46">SUM(F9:F16,F19:F25,F28:F31,F34,F37:F41,F44:F54,F57:F60,F63:F67,F71:F72)</f>
        <v>563672000</v>
      </c>
      <c r="G75" s="132">
        <f t="shared" si="46"/>
        <v>369294000</v>
      </c>
      <c r="H75" s="131">
        <f t="shared" si="46"/>
        <v>79451000</v>
      </c>
      <c r="I75" s="132">
        <f t="shared" si="46"/>
        <v>45554958</v>
      </c>
      <c r="J75" s="131">
        <f t="shared" si="46"/>
        <v>89541000</v>
      </c>
      <c r="K75" s="132">
        <f t="shared" si="46"/>
        <v>111071733</v>
      </c>
      <c r="L75" s="131">
        <f t="shared" si="46"/>
        <v>42979000</v>
      </c>
      <c r="M75" s="132">
        <f t="shared" si="46"/>
        <v>39674832</v>
      </c>
      <c r="N75" s="131">
        <f t="shared" si="46"/>
        <v>147479000</v>
      </c>
      <c r="O75" s="132">
        <f t="shared" si="46"/>
        <v>75302275</v>
      </c>
      <c r="P75" s="131">
        <f>$H75      +$J75      +$L75      +$N75</f>
        <v>359450000</v>
      </c>
      <c r="Q75" s="132">
        <f>$I75      +$K75      +$M75      +$O75</f>
        <v>271603798</v>
      </c>
      <c r="R75" s="72">
        <f>IF(($L75      =0),0,((($N75      -$L75      )/$L75      )*100))</f>
        <v>243.14199958119082</v>
      </c>
      <c r="S75" s="73">
        <f>IF(($M75      =0),0,((($O75      -$M75      )/$M75      )*100))</f>
        <v>89.798598265015968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97.334373155263833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73.54676707447183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WaUR+tlf+tHs7GrLBNHovZjfuRRQwvP9fqFsitBDqbQl3MANfBncycDDBY28WYKXkXzTa+z/tk0QIwIWPvF9WA==" saltValue="7XbYjCNXC0lSI00TwzWYj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126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2800000</v>
      </c>
      <c r="C10" s="118"/>
      <c r="D10" s="118"/>
      <c r="E10" s="118">
        <f t="shared" ref="E10:E17" si="0">$B10      +$C10      +$D10</f>
        <v>2800000</v>
      </c>
      <c r="F10" s="119">
        <v>2800000</v>
      </c>
      <c r="G10" s="120">
        <v>2800000</v>
      </c>
      <c r="H10" s="119">
        <v>802000</v>
      </c>
      <c r="I10" s="120">
        <v>460353</v>
      </c>
      <c r="J10" s="119">
        <v>345000</v>
      </c>
      <c r="K10" s="120">
        <v>955472</v>
      </c>
      <c r="L10" s="119">
        <v>775000</v>
      </c>
      <c r="M10" s="120">
        <v>161200</v>
      </c>
      <c r="N10" s="119">
        <v>511000</v>
      </c>
      <c r="O10" s="120">
        <v>1414340</v>
      </c>
      <c r="P10" s="119">
        <f t="shared" ref="P10:P17" si="1">$H10      +$J10      +$L10      +$N10</f>
        <v>2433000</v>
      </c>
      <c r="Q10" s="120">
        <f t="shared" ref="Q10:Q17" si="2">$I10      +$K10      +$M10      +$O10</f>
        <v>2991365</v>
      </c>
      <c r="R10" s="59">
        <f t="shared" ref="R10:R17" si="3">IF(($L10      =0),0,((($N10      -$L10      )/$L10      )*100))</f>
        <v>-34.064516129032256</v>
      </c>
      <c r="S10" s="60">
        <f t="shared" ref="S10:S17" si="4">IF(($M10      =0),0,((($O10      -$M10      )/$M10      )*100))</f>
        <v>777.38213399503729</v>
      </c>
      <c r="T10" s="59">
        <f t="shared" ref="T10:T17" si="5">IF(($E10      =0),0,(($P10      /$E10      )*100))</f>
        <v>86.892857142857139</v>
      </c>
      <c r="U10" s="61">
        <f t="shared" ref="U10:U17" si="6">IF(($E10      =0),0,(($Q10      /$E10      )*100))</f>
        <v>106.83446428571428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2800000</v>
      </c>
      <c r="C17" s="121">
        <f>SUM(C9:C16)</f>
        <v>0</v>
      </c>
      <c r="D17" s="121"/>
      <c r="E17" s="121">
        <f t="shared" si="0"/>
        <v>2800000</v>
      </c>
      <c r="F17" s="122">
        <f t="shared" ref="F17:O17" si="7">SUM(F9:F16)</f>
        <v>2800000</v>
      </c>
      <c r="G17" s="123">
        <f t="shared" si="7"/>
        <v>2800000</v>
      </c>
      <c r="H17" s="122">
        <f t="shared" si="7"/>
        <v>802000</v>
      </c>
      <c r="I17" s="123">
        <f t="shared" si="7"/>
        <v>460353</v>
      </c>
      <c r="J17" s="122">
        <f t="shared" si="7"/>
        <v>345000</v>
      </c>
      <c r="K17" s="123">
        <f t="shared" si="7"/>
        <v>955472</v>
      </c>
      <c r="L17" s="122">
        <f t="shared" si="7"/>
        <v>775000</v>
      </c>
      <c r="M17" s="123">
        <f t="shared" si="7"/>
        <v>161200</v>
      </c>
      <c r="N17" s="122">
        <f t="shared" si="7"/>
        <v>511000</v>
      </c>
      <c r="O17" s="123">
        <f t="shared" si="7"/>
        <v>1414340</v>
      </c>
      <c r="P17" s="122">
        <f t="shared" si="1"/>
        <v>2433000</v>
      </c>
      <c r="Q17" s="123">
        <f t="shared" si="2"/>
        <v>2991365</v>
      </c>
      <c r="R17" s="63">
        <f t="shared" si="3"/>
        <v>-34.064516129032256</v>
      </c>
      <c r="S17" s="64">
        <f t="shared" si="4"/>
        <v>777.38213399503729</v>
      </c>
      <c r="T17" s="63">
        <f>IF((SUM($E9:$E14))=0,0,(P17/(SUM($E9:$E14))*100))</f>
        <v>86.892857142857139</v>
      </c>
      <c r="U17" s="65">
        <f>IF((SUM($E9:$E14))=0,0,(Q17/(SUM($E9:$E14))*100))</f>
        <v>106.83446428571428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>
        <v>7000000</v>
      </c>
      <c r="D22" s="118"/>
      <c r="E22" s="118">
        <f t="shared" si="8"/>
        <v>7000000</v>
      </c>
      <c r="F22" s="119">
        <v>7000000</v>
      </c>
      <c r="G22" s="120">
        <v>7000000</v>
      </c>
      <c r="H22" s="119"/>
      <c r="I22" s="120"/>
      <c r="J22" s="119"/>
      <c r="K22" s="120"/>
      <c r="L22" s="119"/>
      <c r="M22" s="120"/>
      <c r="N22" s="119">
        <v>437000</v>
      </c>
      <c r="O22" s="120"/>
      <c r="P22" s="119">
        <f t="shared" si="9"/>
        <v>437000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6.2428571428571429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7000000</v>
      </c>
      <c r="D26" s="121"/>
      <c r="E26" s="121">
        <f t="shared" si="8"/>
        <v>7000000</v>
      </c>
      <c r="F26" s="122">
        <f t="shared" ref="F26:O26" si="15">SUM(F19:F25)</f>
        <v>7000000</v>
      </c>
      <c r="G26" s="123">
        <f t="shared" si="15"/>
        <v>7000000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437000</v>
      </c>
      <c r="O26" s="123">
        <f t="shared" si="15"/>
        <v>0</v>
      </c>
      <c r="P26" s="122">
        <f t="shared" si="9"/>
        <v>437000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6.2428571428571429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2433000</v>
      </c>
      <c r="C34" s="118"/>
      <c r="D34" s="118"/>
      <c r="E34" s="118">
        <f>$B34      +$C34      +$D34</f>
        <v>2433000</v>
      </c>
      <c r="F34" s="119">
        <v>2433000</v>
      </c>
      <c r="G34" s="120">
        <v>2433000</v>
      </c>
      <c r="H34" s="119">
        <v>608000</v>
      </c>
      <c r="I34" s="120">
        <v>722000</v>
      </c>
      <c r="J34" s="119"/>
      <c r="K34" s="120"/>
      <c r="L34" s="119"/>
      <c r="M34" s="120"/>
      <c r="N34" s="119"/>
      <c r="O34" s="120">
        <v>2433000</v>
      </c>
      <c r="P34" s="119">
        <f>$H34      +$J34      +$L34      +$N34</f>
        <v>608000</v>
      </c>
      <c r="Q34" s="120">
        <f>$I34      +$K34      +$M34      +$O34</f>
        <v>3155000</v>
      </c>
      <c r="R34" s="59">
        <f>IF(($L34      =0),0,((($N34      -$L34      )/$L34      )*100))</f>
        <v>0</v>
      </c>
      <c r="S34" s="60">
        <f>IF(($M34      =0),0,((($O34      -$M34      )/$M34      )*100))</f>
        <v>0</v>
      </c>
      <c r="T34" s="59">
        <f>IF(($E34      =0),0,(($P34      /$E34      )*100))</f>
        <v>24.989724619810932</v>
      </c>
      <c r="U34" s="61">
        <f>IF(($E34      =0),0,(($Q34      /$E34      )*100))</f>
        <v>129.6752979860255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2433000</v>
      </c>
      <c r="C35" s="121">
        <f>C34</f>
        <v>0</v>
      </c>
      <c r="D35" s="121"/>
      <c r="E35" s="121">
        <f>$B35      +$C35      +$D35</f>
        <v>2433000</v>
      </c>
      <c r="F35" s="122">
        <f t="shared" ref="F35:O35" si="17">F34</f>
        <v>2433000</v>
      </c>
      <c r="G35" s="123">
        <f t="shared" si="17"/>
        <v>2433000</v>
      </c>
      <c r="H35" s="122">
        <f t="shared" si="17"/>
        <v>608000</v>
      </c>
      <c r="I35" s="123">
        <f t="shared" si="17"/>
        <v>722000</v>
      </c>
      <c r="J35" s="122">
        <f t="shared" si="17"/>
        <v>0</v>
      </c>
      <c r="K35" s="123">
        <f t="shared" si="17"/>
        <v>0</v>
      </c>
      <c r="L35" s="122">
        <f t="shared" si="17"/>
        <v>0</v>
      </c>
      <c r="M35" s="123">
        <f t="shared" si="17"/>
        <v>0</v>
      </c>
      <c r="N35" s="122">
        <f t="shared" si="17"/>
        <v>0</v>
      </c>
      <c r="O35" s="123">
        <f t="shared" si="17"/>
        <v>2433000</v>
      </c>
      <c r="P35" s="122">
        <f>$H35      +$J35      +$L35      +$N35</f>
        <v>608000</v>
      </c>
      <c r="Q35" s="123">
        <f>$I35      +$K35      +$M35      +$O35</f>
        <v>3155000</v>
      </c>
      <c r="R35" s="63">
        <f>IF(($L35      =0),0,((($N35      -$L35      )/$L35      )*100))</f>
        <v>0</v>
      </c>
      <c r="S35" s="64">
        <f>IF(($M35      =0),0,((($O35      -$M35      )/$M35      )*100))</f>
        <v>0</v>
      </c>
      <c r="T35" s="63">
        <f>IF($E35   =0,0,($P35   /$E35   )*100)</f>
        <v>24.989724619810932</v>
      </c>
      <c r="U35" s="65">
        <f>IF($E35   =0,0,($Q35   /$E35   )*100)</f>
        <v>129.6752979860255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33752000</v>
      </c>
      <c r="C37" s="118"/>
      <c r="D37" s="118"/>
      <c r="E37" s="118">
        <f t="shared" ref="E37:E42" si="18">$B37      +$C37      +$D37</f>
        <v>33752000</v>
      </c>
      <c r="F37" s="119">
        <v>33752000</v>
      </c>
      <c r="G37" s="120">
        <v>33752000</v>
      </c>
      <c r="H37" s="119">
        <v>9033000</v>
      </c>
      <c r="I37" s="120">
        <v>21360044</v>
      </c>
      <c r="J37" s="119">
        <v>7429000</v>
      </c>
      <c r="K37" s="120">
        <v>15057799</v>
      </c>
      <c r="L37" s="119">
        <v>17290000</v>
      </c>
      <c r="M37" s="120">
        <v>11300093</v>
      </c>
      <c r="N37" s="119"/>
      <c r="O37" s="120">
        <v>2563364</v>
      </c>
      <c r="P37" s="119">
        <f t="shared" ref="P37:P42" si="19">$H37      +$J37      +$L37      +$N37</f>
        <v>33752000</v>
      </c>
      <c r="Q37" s="120">
        <f t="shared" ref="Q37:Q42" si="20">$I37      +$K37      +$M37      +$O37</f>
        <v>50281300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-77.315549526893278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148.97280161175635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448000</v>
      </c>
      <c r="C38" s="118">
        <v>-200000</v>
      </c>
      <c r="D38" s="118"/>
      <c r="E38" s="118">
        <f t="shared" si="18"/>
        <v>248000</v>
      </c>
      <c r="F38" s="119">
        <v>448000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34200000</v>
      </c>
      <c r="C42" s="121">
        <f>SUM(C37:C41)</f>
        <v>-200000</v>
      </c>
      <c r="D42" s="121"/>
      <c r="E42" s="121">
        <f t="shared" si="18"/>
        <v>34000000</v>
      </c>
      <c r="F42" s="122">
        <f t="shared" ref="F42:O42" si="25">SUM(F37:F41)</f>
        <v>34200000</v>
      </c>
      <c r="G42" s="123">
        <f t="shared" si="25"/>
        <v>33752000</v>
      </c>
      <c r="H42" s="122">
        <f t="shared" si="25"/>
        <v>9033000</v>
      </c>
      <c r="I42" s="123">
        <f t="shared" si="25"/>
        <v>21360044</v>
      </c>
      <c r="J42" s="122">
        <f t="shared" si="25"/>
        <v>7429000</v>
      </c>
      <c r="K42" s="123">
        <f t="shared" si="25"/>
        <v>15057799</v>
      </c>
      <c r="L42" s="122">
        <f t="shared" si="25"/>
        <v>17290000</v>
      </c>
      <c r="M42" s="123">
        <f t="shared" si="25"/>
        <v>11300093</v>
      </c>
      <c r="N42" s="122">
        <f t="shared" si="25"/>
        <v>0</v>
      </c>
      <c r="O42" s="123">
        <f t="shared" si="25"/>
        <v>2563364</v>
      </c>
      <c r="P42" s="122">
        <f t="shared" si="19"/>
        <v>33752000</v>
      </c>
      <c r="Q42" s="123">
        <f t="shared" si="20"/>
        <v>50281300</v>
      </c>
      <c r="R42" s="63">
        <f t="shared" si="21"/>
        <v>-100</v>
      </c>
      <c r="S42" s="64">
        <f t="shared" si="22"/>
        <v>-77.315549526893278</v>
      </c>
      <c r="T42" s="63">
        <f>IF((+$E37+$E40) =0,0,(P42   /(+$E37+$E40) )*100)</f>
        <v>100</v>
      </c>
      <c r="U42" s="65">
        <f>IF((+$E37+$E40) =0,0,(Q42   /(+$E37+$E40) )*100)</f>
        <v>148.97280161175635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39433000</v>
      </c>
      <c r="C69" s="130">
        <f>SUM(C9:C16,C19:C25,C28:C31,C34,C37:C41,C44:C54,C57:C60,C63:C67)</f>
        <v>6800000</v>
      </c>
      <c r="D69" s="130"/>
      <c r="E69" s="130">
        <f t="shared" si="35"/>
        <v>46233000</v>
      </c>
      <c r="F69" s="131">
        <f t="shared" ref="F69:O69" si="43">SUM(F9:F16,F19:F25,F28:F31,F34,F37:F41,F44:F54,F57:F60,F63:F67)</f>
        <v>46433000</v>
      </c>
      <c r="G69" s="132">
        <f t="shared" si="43"/>
        <v>45985000</v>
      </c>
      <c r="H69" s="131">
        <f t="shared" si="43"/>
        <v>10443000</v>
      </c>
      <c r="I69" s="132">
        <f t="shared" si="43"/>
        <v>22542397</v>
      </c>
      <c r="J69" s="131">
        <f t="shared" si="43"/>
        <v>7774000</v>
      </c>
      <c r="K69" s="132">
        <f t="shared" si="43"/>
        <v>16013271</v>
      </c>
      <c r="L69" s="131">
        <f t="shared" si="43"/>
        <v>18065000</v>
      </c>
      <c r="M69" s="132">
        <f t="shared" si="43"/>
        <v>11461293</v>
      </c>
      <c r="N69" s="131">
        <f t="shared" si="43"/>
        <v>948000</v>
      </c>
      <c r="O69" s="132">
        <f t="shared" si="43"/>
        <v>6410704</v>
      </c>
      <c r="P69" s="131">
        <f t="shared" si="36"/>
        <v>37230000</v>
      </c>
      <c r="Q69" s="132">
        <f t="shared" si="37"/>
        <v>56427665</v>
      </c>
      <c r="R69" s="72">
        <f t="shared" si="38"/>
        <v>-94.752283420979794</v>
      </c>
      <c r="S69" s="73">
        <f t="shared" si="39"/>
        <v>-44.066485343320338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80.961182994454717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122.70885071218875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30098000</v>
      </c>
      <c r="C71" s="118"/>
      <c r="D71" s="118"/>
      <c r="E71" s="118">
        <f>$B71      +$C71      +$D71</f>
        <v>30098000</v>
      </c>
      <c r="F71" s="119">
        <v>30098000</v>
      </c>
      <c r="G71" s="120">
        <v>30098000</v>
      </c>
      <c r="H71" s="119">
        <v>15139000</v>
      </c>
      <c r="I71" s="120">
        <v>21041955</v>
      </c>
      <c r="J71" s="119">
        <v>3211000</v>
      </c>
      <c r="K71" s="120">
        <v>9391331</v>
      </c>
      <c r="L71" s="119">
        <v>10503000</v>
      </c>
      <c r="M71" s="120">
        <v>1804863</v>
      </c>
      <c r="N71" s="119">
        <v>1245000</v>
      </c>
      <c r="O71" s="120">
        <v>5861242</v>
      </c>
      <c r="P71" s="119">
        <f>$H71      +$J71      +$L71      +$N71</f>
        <v>30098000</v>
      </c>
      <c r="Q71" s="120">
        <f>$I71      +$K71      +$M71      +$O71</f>
        <v>38099391</v>
      </c>
      <c r="R71" s="59">
        <f>IF(($L71      =0),0,((($N71      -$L71      )/$L71      )*100))</f>
        <v>-88.14624393030563</v>
      </c>
      <c r="S71" s="60">
        <f>IF(($M71      =0),0,((($O71      -$M71      )/$M71      )*100))</f>
        <v>224.74719687865505</v>
      </c>
      <c r="T71" s="59">
        <f>IF(($E71      =0),0,(($P71      /$E71      )*100))</f>
        <v>100</v>
      </c>
      <c r="U71" s="61">
        <f>IF(($E71      =0),0,(($Q71      /$E71      )*100))</f>
        <v>126.58446076151239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30098000</v>
      </c>
      <c r="C73" s="127">
        <f>SUM(C71:C72)</f>
        <v>0</v>
      </c>
      <c r="D73" s="127"/>
      <c r="E73" s="127">
        <f>$B73      +$C73      +$D73</f>
        <v>30098000</v>
      </c>
      <c r="F73" s="128">
        <f t="shared" ref="F73:O73" si="44">SUM(F71:F72)</f>
        <v>30098000</v>
      </c>
      <c r="G73" s="129">
        <f t="shared" si="44"/>
        <v>30098000</v>
      </c>
      <c r="H73" s="128">
        <f t="shared" si="44"/>
        <v>15139000</v>
      </c>
      <c r="I73" s="129">
        <f t="shared" si="44"/>
        <v>21041955</v>
      </c>
      <c r="J73" s="128">
        <f t="shared" si="44"/>
        <v>3211000</v>
      </c>
      <c r="K73" s="129">
        <f t="shared" si="44"/>
        <v>9391331</v>
      </c>
      <c r="L73" s="128">
        <f t="shared" si="44"/>
        <v>10503000</v>
      </c>
      <c r="M73" s="129">
        <f t="shared" si="44"/>
        <v>1804863</v>
      </c>
      <c r="N73" s="128">
        <f t="shared" si="44"/>
        <v>1245000</v>
      </c>
      <c r="O73" s="129">
        <f t="shared" si="44"/>
        <v>5861242</v>
      </c>
      <c r="P73" s="128">
        <f>$H73      +$J73      +$L73      +$N73</f>
        <v>30098000</v>
      </c>
      <c r="Q73" s="129">
        <f>$I73      +$K73      +$M73      +$O73</f>
        <v>38099391</v>
      </c>
      <c r="R73" s="68">
        <f>IF(($L73      =0),0,((($N73      -$L73      )/$L73      )*100))</f>
        <v>-88.14624393030563</v>
      </c>
      <c r="S73" s="69">
        <f>IF(($M73      =0),0,((($O73      -$M73      )/$M73      )*100))</f>
        <v>224.74719687865505</v>
      </c>
      <c r="T73" s="68">
        <f>IF(($E71      =0),0,(($P71      /$E71      )*100))</f>
        <v>100</v>
      </c>
      <c r="U73" s="70">
        <f>IF($E71   =0,0,($Q71   /$E71 )*100)</f>
        <v>126.58446076151239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30098000</v>
      </c>
      <c r="C74" s="130">
        <f>SUM(C71:C72)</f>
        <v>0</v>
      </c>
      <c r="D74" s="130"/>
      <c r="E74" s="130">
        <f>$B74      +$C74      +$D74</f>
        <v>30098000</v>
      </c>
      <c r="F74" s="131">
        <f t="shared" ref="F74:O74" si="45">SUM(F71:F72)</f>
        <v>30098000</v>
      </c>
      <c r="G74" s="132">
        <f t="shared" si="45"/>
        <v>30098000</v>
      </c>
      <c r="H74" s="131">
        <f t="shared" si="45"/>
        <v>15139000</v>
      </c>
      <c r="I74" s="132">
        <f t="shared" si="45"/>
        <v>21041955</v>
      </c>
      <c r="J74" s="131">
        <f t="shared" si="45"/>
        <v>3211000</v>
      </c>
      <c r="K74" s="132">
        <f t="shared" si="45"/>
        <v>9391331</v>
      </c>
      <c r="L74" s="131">
        <f t="shared" si="45"/>
        <v>10503000</v>
      </c>
      <c r="M74" s="132">
        <f t="shared" si="45"/>
        <v>1804863</v>
      </c>
      <c r="N74" s="131">
        <f t="shared" si="45"/>
        <v>1245000</v>
      </c>
      <c r="O74" s="132">
        <f t="shared" si="45"/>
        <v>5861242</v>
      </c>
      <c r="P74" s="131">
        <f>$H74      +$J74      +$L74      +$N74</f>
        <v>30098000</v>
      </c>
      <c r="Q74" s="132">
        <f>$I74      +$K74      +$M74      +$O74</f>
        <v>38099391</v>
      </c>
      <c r="R74" s="72">
        <f>IF(($L74      =0),0,((($N74      -$L74      )/$L74      )*100))</f>
        <v>-88.14624393030563</v>
      </c>
      <c r="S74" s="73">
        <f>IF(($M74      =0),0,((($O74      -$M74      )/$M74      )*100))</f>
        <v>224.74719687865505</v>
      </c>
      <c r="T74" s="72">
        <f>IF(($E71      =0),0,(($P71      /$E71      )*100))</f>
        <v>100</v>
      </c>
      <c r="U74" s="76">
        <f>IF($E71   =0,0,($Q71   /$E71 )*100)</f>
        <v>126.58446076151239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69531000</v>
      </c>
      <c r="C75" s="130">
        <f>SUM(C9:C16,C19:C25,C28:C31,C34,C37:C41,C44:C54,C57:C60,C63:C67,C71:C72)</f>
        <v>6800000</v>
      </c>
      <c r="D75" s="130"/>
      <c r="E75" s="130">
        <f>$B75      +$C75      +$D75</f>
        <v>76331000</v>
      </c>
      <c r="F75" s="131">
        <f t="shared" ref="F75:O75" si="46">SUM(F9:F16,F19:F25,F28:F31,F34,F37:F41,F44:F54,F57:F60,F63:F67,F71:F72)</f>
        <v>76531000</v>
      </c>
      <c r="G75" s="132">
        <f t="shared" si="46"/>
        <v>76083000</v>
      </c>
      <c r="H75" s="131">
        <f t="shared" si="46"/>
        <v>25582000</v>
      </c>
      <c r="I75" s="132">
        <f t="shared" si="46"/>
        <v>43584352</v>
      </c>
      <c r="J75" s="131">
        <f t="shared" si="46"/>
        <v>10985000</v>
      </c>
      <c r="K75" s="132">
        <f t="shared" si="46"/>
        <v>25404602</v>
      </c>
      <c r="L75" s="131">
        <f t="shared" si="46"/>
        <v>28568000</v>
      </c>
      <c r="M75" s="132">
        <f t="shared" si="46"/>
        <v>13266156</v>
      </c>
      <c r="N75" s="131">
        <f t="shared" si="46"/>
        <v>2193000</v>
      </c>
      <c r="O75" s="132">
        <f t="shared" si="46"/>
        <v>12271946</v>
      </c>
      <c r="P75" s="131">
        <f>$H75      +$J75      +$L75      +$N75</f>
        <v>67328000</v>
      </c>
      <c r="Q75" s="132">
        <f>$I75      +$K75      +$M75      +$O75</f>
        <v>94527056</v>
      </c>
      <c r="R75" s="72">
        <f>IF(($L75      =0),0,((($N75      -$L75      )/$L75      )*100))</f>
        <v>-92.323578829459535</v>
      </c>
      <c r="S75" s="73">
        <f>IF(($M75      =0),0,((($O75      -$M75      )/$M75      )*100))</f>
        <v>-7.4943337014882081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88.492830198598909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124.24201989932048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acXge5JOHj9jZRZvUtopdE4TbK/YVQsYTOXAOjBnwlk89isJQOy5I/lIe/vAj4CRr7IEMpXYc50jhPb6bJiODw==" saltValue="ZExIGGVhRTizS48eaDRHg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533000</v>
      </c>
      <c r="I10" s="120"/>
      <c r="J10" s="119">
        <v>840000</v>
      </c>
      <c r="K10" s="120">
        <v>251643</v>
      </c>
      <c r="L10" s="119">
        <v>295000</v>
      </c>
      <c r="M10" s="120">
        <v>733329</v>
      </c>
      <c r="N10" s="119"/>
      <c r="O10" s="120"/>
      <c r="P10" s="119">
        <f t="shared" ref="P10:P17" si="1">$H10      +$J10      +$L10      +$N10</f>
        <v>1668000</v>
      </c>
      <c r="Q10" s="120">
        <f t="shared" ref="Q10:Q17" si="2">$I10      +$K10      +$M10      +$O10</f>
        <v>984972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-100</v>
      </c>
      <c r="T10" s="59">
        <f t="shared" ref="T10:T17" si="5">IF(($E10      =0),0,(($P10      /$E10      )*100))</f>
        <v>55.600000000000009</v>
      </c>
      <c r="U10" s="61">
        <f t="shared" ref="U10:U17" si="6">IF(($E10      =0),0,(($Q10      /$E10      )*100))</f>
        <v>32.8324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533000</v>
      </c>
      <c r="I17" s="123">
        <f t="shared" si="7"/>
        <v>0</v>
      </c>
      <c r="J17" s="122">
        <f t="shared" si="7"/>
        <v>840000</v>
      </c>
      <c r="K17" s="123">
        <f t="shared" si="7"/>
        <v>251643</v>
      </c>
      <c r="L17" s="122">
        <f t="shared" si="7"/>
        <v>295000</v>
      </c>
      <c r="M17" s="123">
        <f t="shared" si="7"/>
        <v>733329</v>
      </c>
      <c r="N17" s="122">
        <f t="shared" si="7"/>
        <v>0</v>
      </c>
      <c r="O17" s="123">
        <f t="shared" si="7"/>
        <v>0</v>
      </c>
      <c r="P17" s="122">
        <f t="shared" si="1"/>
        <v>1668000</v>
      </c>
      <c r="Q17" s="123">
        <f t="shared" si="2"/>
        <v>984972</v>
      </c>
      <c r="R17" s="63">
        <f t="shared" si="3"/>
        <v>-100</v>
      </c>
      <c r="S17" s="64">
        <f t="shared" si="4"/>
        <v>-100</v>
      </c>
      <c r="T17" s="63">
        <f>IF((SUM($E9:$E14))=0,0,(P17/(SUM($E9:$E14))*100))</f>
        <v>55.600000000000009</v>
      </c>
      <c r="U17" s="65">
        <f>IF((SUM($E9:$E14))=0,0,(Q17/(SUM($E9:$E14))*100))</f>
        <v>32.8324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1472000</v>
      </c>
      <c r="C34" s="118"/>
      <c r="D34" s="118"/>
      <c r="E34" s="118">
        <f>$B34      +$C34      +$D34</f>
        <v>1472000</v>
      </c>
      <c r="F34" s="119">
        <v>1472000</v>
      </c>
      <c r="G34" s="120">
        <v>1472000</v>
      </c>
      <c r="H34" s="119">
        <v>368000</v>
      </c>
      <c r="I34" s="120"/>
      <c r="J34" s="119">
        <v>662000</v>
      </c>
      <c r="K34" s="120">
        <v>103651</v>
      </c>
      <c r="L34" s="119"/>
      <c r="M34" s="120">
        <v>-448000</v>
      </c>
      <c r="N34" s="119">
        <v>442000</v>
      </c>
      <c r="O34" s="120">
        <v>-442000</v>
      </c>
      <c r="P34" s="119">
        <f>$H34      +$J34      +$L34      +$N34</f>
        <v>1472000</v>
      </c>
      <c r="Q34" s="120">
        <f>$I34      +$K34      +$M34      +$O34</f>
        <v>-786349</v>
      </c>
      <c r="R34" s="59">
        <f>IF(($L34      =0),0,((($N34      -$L34      )/$L34      )*100))</f>
        <v>0</v>
      </c>
      <c r="S34" s="60">
        <f>IF(($M34      =0),0,((($O34      -$M34      )/$M34      )*100))</f>
        <v>-1.3392857142857142</v>
      </c>
      <c r="T34" s="59">
        <f>IF(($E34      =0),0,(($P34      /$E34      )*100))</f>
        <v>100</v>
      </c>
      <c r="U34" s="61">
        <f>IF(($E34      =0),0,(($Q34      /$E34      )*100))</f>
        <v>-53.420448369565221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1472000</v>
      </c>
      <c r="C35" s="121">
        <f>C34</f>
        <v>0</v>
      </c>
      <c r="D35" s="121"/>
      <c r="E35" s="121">
        <f>$B35      +$C35      +$D35</f>
        <v>1472000</v>
      </c>
      <c r="F35" s="122">
        <f t="shared" ref="F35:O35" si="17">F34</f>
        <v>1472000</v>
      </c>
      <c r="G35" s="123">
        <f t="shared" si="17"/>
        <v>1472000</v>
      </c>
      <c r="H35" s="122">
        <f t="shared" si="17"/>
        <v>368000</v>
      </c>
      <c r="I35" s="123">
        <f t="shared" si="17"/>
        <v>0</v>
      </c>
      <c r="J35" s="122">
        <f t="shared" si="17"/>
        <v>662000</v>
      </c>
      <c r="K35" s="123">
        <f t="shared" si="17"/>
        <v>103651</v>
      </c>
      <c r="L35" s="122">
        <f t="shared" si="17"/>
        <v>0</v>
      </c>
      <c r="M35" s="123">
        <f t="shared" si="17"/>
        <v>-448000</v>
      </c>
      <c r="N35" s="122">
        <f t="shared" si="17"/>
        <v>442000</v>
      </c>
      <c r="O35" s="123">
        <f t="shared" si="17"/>
        <v>-442000</v>
      </c>
      <c r="P35" s="122">
        <f>$H35      +$J35      +$L35      +$N35</f>
        <v>1472000</v>
      </c>
      <c r="Q35" s="123">
        <f>$I35      +$K35      +$M35      +$O35</f>
        <v>-786349</v>
      </c>
      <c r="R35" s="63">
        <f>IF(($L35      =0),0,((($N35      -$L35      )/$L35      )*100))</f>
        <v>0</v>
      </c>
      <c r="S35" s="64">
        <f>IF(($M35      =0),0,((($O35      -$M35      )/$M35      )*100))</f>
        <v>-1.3392857142857142</v>
      </c>
      <c r="T35" s="63">
        <f>IF($E35   =0,0,($P35   /$E35   )*100)</f>
        <v>100</v>
      </c>
      <c r="U35" s="65">
        <f>IF($E35   =0,0,($Q35   /$E35   )*100)</f>
        <v>-53.420448369565221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4125000</v>
      </c>
      <c r="C37" s="118"/>
      <c r="D37" s="118"/>
      <c r="E37" s="118">
        <f t="shared" ref="E37:E42" si="18">$B37      +$C37      +$D37</f>
        <v>4125000</v>
      </c>
      <c r="F37" s="119">
        <v>4125000</v>
      </c>
      <c r="G37" s="120">
        <v>4125000</v>
      </c>
      <c r="H37" s="119">
        <v>1600000</v>
      </c>
      <c r="I37" s="120"/>
      <c r="J37" s="119">
        <v>2520000</v>
      </c>
      <c r="K37" s="120">
        <v>412500</v>
      </c>
      <c r="L37" s="119">
        <v>5000</v>
      </c>
      <c r="M37" s="120"/>
      <c r="N37" s="119"/>
      <c r="O37" s="120"/>
      <c r="P37" s="119">
        <f t="shared" ref="P37:P42" si="19">$H37      +$J37      +$L37      +$N37</f>
        <v>4125000</v>
      </c>
      <c r="Q37" s="120">
        <f t="shared" ref="Q37:Q42" si="20">$I37      +$K37      +$M37      +$O37</f>
        <v>412500</v>
      </c>
      <c r="R37" s="59">
        <f t="shared" ref="R37:R42" si="21">IF(($L37      =0),0,((($N37      -$L37      )/$L37      )*100))</f>
        <v>-100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100</v>
      </c>
      <c r="U37" s="61">
        <f t="shared" ref="U37:U42" si="24">IF(($E37      =0),0,(($Q37      /$E37      )*100))</f>
        <v>10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435000</v>
      </c>
      <c r="C38" s="118">
        <v>-145000</v>
      </c>
      <c r="D38" s="118"/>
      <c r="E38" s="118">
        <f t="shared" si="18"/>
        <v>290000</v>
      </c>
      <c r="F38" s="119">
        <v>435000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4560000</v>
      </c>
      <c r="C42" s="121">
        <f>SUM(C37:C41)</f>
        <v>-145000</v>
      </c>
      <c r="D42" s="121"/>
      <c r="E42" s="121">
        <f t="shared" si="18"/>
        <v>4415000</v>
      </c>
      <c r="F42" s="122">
        <f t="shared" ref="F42:O42" si="25">SUM(F37:F41)</f>
        <v>4560000</v>
      </c>
      <c r="G42" s="123">
        <f t="shared" si="25"/>
        <v>4125000</v>
      </c>
      <c r="H42" s="122">
        <f t="shared" si="25"/>
        <v>1600000</v>
      </c>
      <c r="I42" s="123">
        <f t="shared" si="25"/>
        <v>0</v>
      </c>
      <c r="J42" s="122">
        <f t="shared" si="25"/>
        <v>2520000</v>
      </c>
      <c r="K42" s="123">
        <f t="shared" si="25"/>
        <v>412500</v>
      </c>
      <c r="L42" s="122">
        <f t="shared" si="25"/>
        <v>5000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4125000</v>
      </c>
      <c r="Q42" s="123">
        <f t="shared" si="20"/>
        <v>412500</v>
      </c>
      <c r="R42" s="63">
        <f t="shared" si="21"/>
        <v>-100</v>
      </c>
      <c r="S42" s="64">
        <f t="shared" si="22"/>
        <v>0</v>
      </c>
      <c r="T42" s="63">
        <f>IF((+$E37+$E40) =0,0,(P42   /(+$E37+$E40) )*100)</f>
        <v>100</v>
      </c>
      <c r="U42" s="65">
        <f>IF((+$E37+$E40) =0,0,(Q42   /(+$E37+$E40) )*100)</f>
        <v>10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9032000</v>
      </c>
      <c r="C69" s="130">
        <f>SUM(C9:C16,C19:C25,C28:C31,C34,C37:C41,C44:C54,C57:C60,C63:C67)</f>
        <v>-145000</v>
      </c>
      <c r="D69" s="130"/>
      <c r="E69" s="130">
        <f t="shared" si="35"/>
        <v>8887000</v>
      </c>
      <c r="F69" s="131">
        <f t="shared" ref="F69:O69" si="43">SUM(F9:F16,F19:F25,F28:F31,F34,F37:F41,F44:F54,F57:F60,F63:F67)</f>
        <v>9032000</v>
      </c>
      <c r="G69" s="132">
        <f t="shared" si="43"/>
        <v>8597000</v>
      </c>
      <c r="H69" s="131">
        <f t="shared" si="43"/>
        <v>2501000</v>
      </c>
      <c r="I69" s="132">
        <f t="shared" si="43"/>
        <v>0</v>
      </c>
      <c r="J69" s="131">
        <f t="shared" si="43"/>
        <v>4022000</v>
      </c>
      <c r="K69" s="132">
        <f t="shared" si="43"/>
        <v>767794</v>
      </c>
      <c r="L69" s="131">
        <f t="shared" si="43"/>
        <v>300000</v>
      </c>
      <c r="M69" s="132">
        <f t="shared" si="43"/>
        <v>285329</v>
      </c>
      <c r="N69" s="131">
        <f t="shared" si="43"/>
        <v>442000</v>
      </c>
      <c r="O69" s="132">
        <f t="shared" si="43"/>
        <v>-442000</v>
      </c>
      <c r="P69" s="131">
        <f t="shared" si="36"/>
        <v>7265000</v>
      </c>
      <c r="Q69" s="132">
        <f t="shared" si="37"/>
        <v>611123</v>
      </c>
      <c r="R69" s="72">
        <f t="shared" si="38"/>
        <v>47.333333333333336</v>
      </c>
      <c r="S69" s="73">
        <f t="shared" si="39"/>
        <v>-254.90889464442802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84.506223101081773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7.1085611259741777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18473000</v>
      </c>
      <c r="C71" s="118"/>
      <c r="D71" s="118"/>
      <c r="E71" s="118">
        <f>$B71      +$C71      +$D71</f>
        <v>18473000</v>
      </c>
      <c r="F71" s="119">
        <v>18473000</v>
      </c>
      <c r="G71" s="120">
        <v>15850000</v>
      </c>
      <c r="H71" s="119"/>
      <c r="I71" s="120"/>
      <c r="J71" s="119">
        <v>9165000</v>
      </c>
      <c r="K71" s="120">
        <v>2141669</v>
      </c>
      <c r="L71" s="119"/>
      <c r="M71" s="120">
        <v>1480405</v>
      </c>
      <c r="N71" s="119"/>
      <c r="O71" s="120"/>
      <c r="P71" s="119">
        <f>$H71      +$J71      +$L71      +$N71</f>
        <v>9165000</v>
      </c>
      <c r="Q71" s="120">
        <f>$I71      +$K71      +$M71      +$O71</f>
        <v>3622074</v>
      </c>
      <c r="R71" s="59">
        <f>IF(($L71      =0),0,((($N71      -$L71      )/$L71      )*100))</f>
        <v>0</v>
      </c>
      <c r="S71" s="60">
        <f>IF(($M71      =0),0,((($O71      -$M71      )/$M71      )*100))</f>
        <v>-100</v>
      </c>
      <c r="T71" s="59">
        <f>IF(($E71      =0),0,(($P71      /$E71      )*100))</f>
        <v>49.612948627726958</v>
      </c>
      <c r="U71" s="61">
        <f>IF(($E71      =0),0,(($Q71      /$E71      )*100))</f>
        <v>19.607394575867481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18473000</v>
      </c>
      <c r="C73" s="127">
        <f>SUM(C71:C72)</f>
        <v>0</v>
      </c>
      <c r="D73" s="127"/>
      <c r="E73" s="127">
        <f>$B73      +$C73      +$D73</f>
        <v>18473000</v>
      </c>
      <c r="F73" s="128">
        <f t="shared" ref="F73:O73" si="44">SUM(F71:F72)</f>
        <v>18473000</v>
      </c>
      <c r="G73" s="129">
        <f t="shared" si="44"/>
        <v>15850000</v>
      </c>
      <c r="H73" s="128">
        <f t="shared" si="44"/>
        <v>0</v>
      </c>
      <c r="I73" s="129">
        <f t="shared" si="44"/>
        <v>0</v>
      </c>
      <c r="J73" s="128">
        <f t="shared" si="44"/>
        <v>9165000</v>
      </c>
      <c r="K73" s="129">
        <f t="shared" si="44"/>
        <v>2141669</v>
      </c>
      <c r="L73" s="128">
        <f t="shared" si="44"/>
        <v>0</v>
      </c>
      <c r="M73" s="129">
        <f t="shared" si="44"/>
        <v>1480405</v>
      </c>
      <c r="N73" s="128">
        <f t="shared" si="44"/>
        <v>0</v>
      </c>
      <c r="O73" s="129">
        <f t="shared" si="44"/>
        <v>0</v>
      </c>
      <c r="P73" s="128">
        <f>$H73      +$J73      +$L73      +$N73</f>
        <v>9165000</v>
      </c>
      <c r="Q73" s="129">
        <f>$I73      +$K73      +$M73      +$O73</f>
        <v>3622074</v>
      </c>
      <c r="R73" s="68">
        <f>IF(($L73      =0),0,((($N73      -$L73      )/$L73      )*100))</f>
        <v>0</v>
      </c>
      <c r="S73" s="69">
        <f>IF(($M73      =0),0,((($O73      -$M73      )/$M73      )*100))</f>
        <v>-100</v>
      </c>
      <c r="T73" s="68">
        <f>IF(($E71      =0),0,(($P71      /$E71      )*100))</f>
        <v>49.612948627726958</v>
      </c>
      <c r="U73" s="70">
        <f>IF($E71   =0,0,($Q71   /$E71 )*100)</f>
        <v>19.607394575867481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18473000</v>
      </c>
      <c r="C74" s="130">
        <f>SUM(C71:C72)</f>
        <v>0</v>
      </c>
      <c r="D74" s="130"/>
      <c r="E74" s="130">
        <f>$B74      +$C74      +$D74</f>
        <v>18473000</v>
      </c>
      <c r="F74" s="131">
        <f t="shared" ref="F74:O74" si="45">SUM(F71:F72)</f>
        <v>18473000</v>
      </c>
      <c r="G74" s="132">
        <f t="shared" si="45"/>
        <v>15850000</v>
      </c>
      <c r="H74" s="131">
        <f t="shared" si="45"/>
        <v>0</v>
      </c>
      <c r="I74" s="132">
        <f t="shared" si="45"/>
        <v>0</v>
      </c>
      <c r="J74" s="131">
        <f t="shared" si="45"/>
        <v>9165000</v>
      </c>
      <c r="K74" s="132">
        <f t="shared" si="45"/>
        <v>2141669</v>
      </c>
      <c r="L74" s="131">
        <f t="shared" si="45"/>
        <v>0</v>
      </c>
      <c r="M74" s="132">
        <f t="shared" si="45"/>
        <v>1480405</v>
      </c>
      <c r="N74" s="131">
        <f t="shared" si="45"/>
        <v>0</v>
      </c>
      <c r="O74" s="132">
        <f t="shared" si="45"/>
        <v>0</v>
      </c>
      <c r="P74" s="131">
        <f>$H74      +$J74      +$L74      +$N74</f>
        <v>9165000</v>
      </c>
      <c r="Q74" s="132">
        <f>$I74      +$K74      +$M74      +$O74</f>
        <v>3622074</v>
      </c>
      <c r="R74" s="72">
        <f>IF(($L74      =0),0,((($N74      -$L74      )/$L74      )*100))</f>
        <v>0</v>
      </c>
      <c r="S74" s="73">
        <f>IF(($M74      =0),0,((($O74      -$M74      )/$M74      )*100))</f>
        <v>-100</v>
      </c>
      <c r="T74" s="72">
        <f>IF(($E71      =0),0,(($P71      /$E71      )*100))</f>
        <v>49.612948627726958</v>
      </c>
      <c r="U74" s="76">
        <f>IF($E71   =0,0,($Q71   /$E71 )*100)</f>
        <v>19.607394575867481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27505000</v>
      </c>
      <c r="C75" s="130">
        <f>SUM(C9:C16,C19:C25,C28:C31,C34,C37:C41,C44:C54,C57:C60,C63:C67,C71:C72)</f>
        <v>-145000</v>
      </c>
      <c r="D75" s="130"/>
      <c r="E75" s="130">
        <f>$B75      +$C75      +$D75</f>
        <v>27360000</v>
      </c>
      <c r="F75" s="131">
        <f t="shared" ref="F75:O75" si="46">SUM(F9:F16,F19:F25,F28:F31,F34,F37:F41,F44:F54,F57:F60,F63:F67,F71:F72)</f>
        <v>27505000</v>
      </c>
      <c r="G75" s="132">
        <f t="shared" si="46"/>
        <v>24447000</v>
      </c>
      <c r="H75" s="131">
        <f t="shared" si="46"/>
        <v>2501000</v>
      </c>
      <c r="I75" s="132">
        <f t="shared" si="46"/>
        <v>0</v>
      </c>
      <c r="J75" s="131">
        <f t="shared" si="46"/>
        <v>13187000</v>
      </c>
      <c r="K75" s="132">
        <f t="shared" si="46"/>
        <v>2909463</v>
      </c>
      <c r="L75" s="131">
        <f t="shared" si="46"/>
        <v>300000</v>
      </c>
      <c r="M75" s="132">
        <f t="shared" si="46"/>
        <v>1765734</v>
      </c>
      <c r="N75" s="131">
        <f t="shared" si="46"/>
        <v>442000</v>
      </c>
      <c r="O75" s="132">
        <f t="shared" si="46"/>
        <v>-442000</v>
      </c>
      <c r="P75" s="131">
        <f>$H75      +$J75      +$L75      +$N75</f>
        <v>16430000</v>
      </c>
      <c r="Q75" s="132">
        <f>$I75      +$K75      +$M75      +$O75</f>
        <v>4233197</v>
      </c>
      <c r="R75" s="72">
        <f>IF(($L75      =0),0,((($N75      -$L75      )/$L75      )*100))</f>
        <v>47.333333333333336</v>
      </c>
      <c r="S75" s="73">
        <f>IF(($M75      =0),0,((($O75      -$M75      )/$M75      )*100))</f>
        <v>-125.03208297512536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60.694495751754708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15.637964536387145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h6EvbhcCVcAz/Sby79zw2QteeF58wbn5ymPd5G8RPAPWwlzstKP83wM6g+kjSIjb7i7kRZZ6c3t39H+2uF2h7g==" saltValue="6mkFnZEAp89sA6uQoaMq0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128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476000</v>
      </c>
      <c r="I10" s="120">
        <v>476298</v>
      </c>
      <c r="J10" s="119">
        <v>1317000</v>
      </c>
      <c r="K10" s="120">
        <v>429458</v>
      </c>
      <c r="L10" s="119">
        <v>350000</v>
      </c>
      <c r="M10" s="120">
        <v>1446286</v>
      </c>
      <c r="N10" s="119">
        <v>189000</v>
      </c>
      <c r="O10" s="120">
        <v>289057</v>
      </c>
      <c r="P10" s="119">
        <f t="shared" ref="P10:P17" si="1">$H10      +$J10      +$L10      +$N10</f>
        <v>2332000</v>
      </c>
      <c r="Q10" s="120">
        <f t="shared" ref="Q10:Q17" si="2">$I10      +$K10      +$M10      +$O10</f>
        <v>2641099</v>
      </c>
      <c r="R10" s="59">
        <f t="shared" ref="R10:R17" si="3">IF(($L10      =0),0,((($N10      -$L10      )/$L10      )*100))</f>
        <v>-46</v>
      </c>
      <c r="S10" s="60">
        <f t="shared" ref="S10:S17" si="4">IF(($M10      =0),0,((($O10      -$M10      )/$M10      )*100))</f>
        <v>-80.013842352065907</v>
      </c>
      <c r="T10" s="59">
        <f t="shared" ref="T10:T17" si="5">IF(($E10      =0),0,(($P10      /$E10      )*100))</f>
        <v>77.733333333333334</v>
      </c>
      <c r="U10" s="61">
        <f t="shared" ref="U10:U17" si="6">IF(($E10      =0),0,(($Q10      /$E10      )*100))</f>
        <v>88.036633333333342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476000</v>
      </c>
      <c r="I17" s="123">
        <f t="shared" si="7"/>
        <v>476298</v>
      </c>
      <c r="J17" s="122">
        <f t="shared" si="7"/>
        <v>1317000</v>
      </c>
      <c r="K17" s="123">
        <f t="shared" si="7"/>
        <v>429458</v>
      </c>
      <c r="L17" s="122">
        <f t="shared" si="7"/>
        <v>350000</v>
      </c>
      <c r="M17" s="123">
        <f t="shared" si="7"/>
        <v>1446286</v>
      </c>
      <c r="N17" s="122">
        <f t="shared" si="7"/>
        <v>189000</v>
      </c>
      <c r="O17" s="123">
        <f t="shared" si="7"/>
        <v>289057</v>
      </c>
      <c r="P17" s="122">
        <f t="shared" si="1"/>
        <v>2332000</v>
      </c>
      <c r="Q17" s="123">
        <f t="shared" si="2"/>
        <v>2641099</v>
      </c>
      <c r="R17" s="63">
        <f t="shared" si="3"/>
        <v>-46</v>
      </c>
      <c r="S17" s="64">
        <f t="shared" si="4"/>
        <v>-80.013842352065907</v>
      </c>
      <c r="T17" s="63">
        <f>IF((SUM($E9:$E14))=0,0,(P17/(SUM($E9:$E14))*100))</f>
        <v>77.733333333333334</v>
      </c>
      <c r="U17" s="65">
        <f>IF((SUM($E9:$E14))=0,0,(Q17/(SUM($E9:$E14))*100))</f>
        <v>88.036633333333342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1842000</v>
      </c>
      <c r="C34" s="118"/>
      <c r="D34" s="118"/>
      <c r="E34" s="118">
        <f>$B34      +$C34      +$D34</f>
        <v>1842000</v>
      </c>
      <c r="F34" s="119">
        <v>1842000</v>
      </c>
      <c r="G34" s="120">
        <v>1842000</v>
      </c>
      <c r="H34" s="119">
        <v>460000</v>
      </c>
      <c r="I34" s="120">
        <v>570100</v>
      </c>
      <c r="J34" s="119">
        <v>513000</v>
      </c>
      <c r="K34" s="120">
        <v>583160</v>
      </c>
      <c r="L34" s="119">
        <v>541000</v>
      </c>
      <c r="M34" s="120">
        <v>566202</v>
      </c>
      <c r="N34" s="119">
        <v>123000</v>
      </c>
      <c r="O34" s="120">
        <v>122538</v>
      </c>
      <c r="P34" s="119">
        <f>$H34      +$J34      +$L34      +$N34</f>
        <v>1637000</v>
      </c>
      <c r="Q34" s="120">
        <f>$I34      +$K34      +$M34      +$O34</f>
        <v>1842000</v>
      </c>
      <c r="R34" s="59">
        <f>IF(($L34      =0),0,((($N34      -$L34      )/$L34      )*100))</f>
        <v>-77.264325323475049</v>
      </c>
      <c r="S34" s="60">
        <f>IF(($M34      =0),0,((($O34      -$M34      )/$M34      )*100))</f>
        <v>-78.357900537264086</v>
      </c>
      <c r="T34" s="59">
        <f>IF(($E34      =0),0,(($P34      /$E34      )*100))</f>
        <v>88.870792616720948</v>
      </c>
      <c r="U34" s="61">
        <f>IF(($E34      =0),0,(($Q34      /$E34      )*100))</f>
        <v>100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1842000</v>
      </c>
      <c r="C35" s="121">
        <f>C34</f>
        <v>0</v>
      </c>
      <c r="D35" s="121"/>
      <c r="E35" s="121">
        <f>$B35      +$C35      +$D35</f>
        <v>1842000</v>
      </c>
      <c r="F35" s="122">
        <f t="shared" ref="F35:O35" si="17">F34</f>
        <v>1842000</v>
      </c>
      <c r="G35" s="123">
        <f t="shared" si="17"/>
        <v>1842000</v>
      </c>
      <c r="H35" s="122">
        <f t="shared" si="17"/>
        <v>460000</v>
      </c>
      <c r="I35" s="123">
        <f t="shared" si="17"/>
        <v>570100</v>
      </c>
      <c r="J35" s="122">
        <f t="shared" si="17"/>
        <v>513000</v>
      </c>
      <c r="K35" s="123">
        <f t="shared" si="17"/>
        <v>583160</v>
      </c>
      <c r="L35" s="122">
        <f t="shared" si="17"/>
        <v>541000</v>
      </c>
      <c r="M35" s="123">
        <f t="shared" si="17"/>
        <v>566202</v>
      </c>
      <c r="N35" s="122">
        <f t="shared" si="17"/>
        <v>123000</v>
      </c>
      <c r="O35" s="123">
        <f t="shared" si="17"/>
        <v>122538</v>
      </c>
      <c r="P35" s="122">
        <f>$H35      +$J35      +$L35      +$N35</f>
        <v>1637000</v>
      </c>
      <c r="Q35" s="123">
        <f>$I35      +$K35      +$M35      +$O35</f>
        <v>1842000</v>
      </c>
      <c r="R35" s="63">
        <f>IF(($L35      =0),0,((($N35      -$L35      )/$L35      )*100))</f>
        <v>-77.264325323475049</v>
      </c>
      <c r="S35" s="64">
        <f>IF(($M35      =0),0,((($O35      -$M35      )/$M35      )*100))</f>
        <v>-78.357900537264086</v>
      </c>
      <c r="T35" s="63">
        <f>IF($E35   =0,0,($P35   /$E35   )*100)</f>
        <v>88.870792616720948</v>
      </c>
      <c r="U35" s="65">
        <f>IF($E35   =0,0,($Q35   /$E35   )*100)</f>
        <v>100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>
        <v>1508000</v>
      </c>
      <c r="W37" s="120" t="s">
        <v>36</v>
      </c>
    </row>
    <row r="38" spans="1:23" ht="12.95" customHeight="1" x14ac:dyDescent="0.2">
      <c r="A38" s="58" t="s">
        <v>62</v>
      </c>
      <c r="B38" s="118">
        <v>66022000</v>
      </c>
      <c r="C38" s="118">
        <v>-8730000</v>
      </c>
      <c r="D38" s="118"/>
      <c r="E38" s="118">
        <f t="shared" si="18"/>
        <v>57292000</v>
      </c>
      <c r="F38" s="119">
        <v>66022000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66022000</v>
      </c>
      <c r="C42" s="121">
        <f>SUM(C37:C41)</f>
        <v>-8730000</v>
      </c>
      <c r="D42" s="121"/>
      <c r="E42" s="121">
        <f t="shared" si="18"/>
        <v>57292000</v>
      </c>
      <c r="F42" s="122">
        <f t="shared" ref="F42:O42" si="25">SUM(F37:F41)</f>
        <v>66022000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>
        <f>SUM(V37:V41)</f>
        <v>1508000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70864000</v>
      </c>
      <c r="C69" s="130">
        <f>SUM(C9:C16,C19:C25,C28:C31,C34,C37:C41,C44:C54,C57:C60,C63:C67)</f>
        <v>-8730000</v>
      </c>
      <c r="D69" s="130"/>
      <c r="E69" s="130">
        <f t="shared" si="35"/>
        <v>62134000</v>
      </c>
      <c r="F69" s="131">
        <f t="shared" ref="F69:O69" si="43">SUM(F9:F16,F19:F25,F28:F31,F34,F37:F41,F44:F54,F57:F60,F63:F67)</f>
        <v>70864000</v>
      </c>
      <c r="G69" s="132">
        <f t="shared" si="43"/>
        <v>4842000</v>
      </c>
      <c r="H69" s="131">
        <f t="shared" si="43"/>
        <v>936000</v>
      </c>
      <c r="I69" s="132">
        <f t="shared" si="43"/>
        <v>1046398</v>
      </c>
      <c r="J69" s="131">
        <f t="shared" si="43"/>
        <v>1830000</v>
      </c>
      <c r="K69" s="132">
        <f t="shared" si="43"/>
        <v>1012618</v>
      </c>
      <c r="L69" s="131">
        <f t="shared" si="43"/>
        <v>891000</v>
      </c>
      <c r="M69" s="132">
        <f t="shared" si="43"/>
        <v>2012488</v>
      </c>
      <c r="N69" s="131">
        <f t="shared" si="43"/>
        <v>312000</v>
      </c>
      <c r="O69" s="132">
        <f t="shared" si="43"/>
        <v>411595</v>
      </c>
      <c r="P69" s="131">
        <f t="shared" si="36"/>
        <v>3969000</v>
      </c>
      <c r="Q69" s="132">
        <f t="shared" si="37"/>
        <v>4483099</v>
      </c>
      <c r="R69" s="72">
        <f t="shared" si="38"/>
        <v>-64.983164983164983</v>
      </c>
      <c r="S69" s="73">
        <f t="shared" si="39"/>
        <v>-79.547952584065101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81.970260223048328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92.587752994630321</v>
      </c>
      <c r="V69" s="131">
        <f>SUM(V9:V16,V19:V25,V28:V31,V34,V37:V41,V44:V54,V57:V60,V63:V67)</f>
        <v>1508000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63596000</v>
      </c>
      <c r="C71" s="118"/>
      <c r="D71" s="118"/>
      <c r="E71" s="118">
        <f>$B71      +$C71      +$D71</f>
        <v>63596000</v>
      </c>
      <c r="F71" s="119">
        <v>63596000</v>
      </c>
      <c r="G71" s="120">
        <v>63596000</v>
      </c>
      <c r="H71" s="119">
        <v>26576000</v>
      </c>
      <c r="I71" s="120">
        <v>29063413</v>
      </c>
      <c r="J71" s="119">
        <v>26345000</v>
      </c>
      <c r="K71" s="120">
        <v>32178448</v>
      </c>
      <c r="L71" s="119">
        <v>833000</v>
      </c>
      <c r="M71" s="120">
        <v>8265977</v>
      </c>
      <c r="N71" s="119">
        <v>9842000</v>
      </c>
      <c r="O71" s="120">
        <v>7964412</v>
      </c>
      <c r="P71" s="119">
        <f>$H71      +$J71      +$L71      +$N71</f>
        <v>63596000</v>
      </c>
      <c r="Q71" s="120">
        <f>$I71      +$K71      +$M71      +$O71</f>
        <v>77472250</v>
      </c>
      <c r="R71" s="59">
        <f>IF(($L71      =0),0,((($N71      -$L71      )/$L71      )*100))</f>
        <v>1081.512605042017</v>
      </c>
      <c r="S71" s="60">
        <f>IF(($M71      =0),0,((($O71      -$M71      )/$M71      )*100))</f>
        <v>-3.6482680752680539</v>
      </c>
      <c r="T71" s="59">
        <f>IF(($E71      =0),0,(($P71      /$E71      )*100))</f>
        <v>100</v>
      </c>
      <c r="U71" s="61">
        <f>IF(($E71      =0),0,(($Q71      /$E71      )*100))</f>
        <v>121.81937543241715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63596000</v>
      </c>
      <c r="C73" s="127">
        <f>SUM(C71:C72)</f>
        <v>0</v>
      </c>
      <c r="D73" s="127"/>
      <c r="E73" s="127">
        <f>$B73      +$C73      +$D73</f>
        <v>63596000</v>
      </c>
      <c r="F73" s="128">
        <f t="shared" ref="F73:O73" si="44">SUM(F71:F72)</f>
        <v>63596000</v>
      </c>
      <c r="G73" s="129">
        <f t="shared" si="44"/>
        <v>63596000</v>
      </c>
      <c r="H73" s="128">
        <f t="shared" si="44"/>
        <v>26576000</v>
      </c>
      <c r="I73" s="129">
        <f t="shared" si="44"/>
        <v>29063413</v>
      </c>
      <c r="J73" s="128">
        <f t="shared" si="44"/>
        <v>26345000</v>
      </c>
      <c r="K73" s="129">
        <f t="shared" si="44"/>
        <v>32178448</v>
      </c>
      <c r="L73" s="128">
        <f t="shared" si="44"/>
        <v>833000</v>
      </c>
      <c r="M73" s="129">
        <f t="shared" si="44"/>
        <v>8265977</v>
      </c>
      <c r="N73" s="128">
        <f t="shared" si="44"/>
        <v>9842000</v>
      </c>
      <c r="O73" s="129">
        <f t="shared" si="44"/>
        <v>7964412</v>
      </c>
      <c r="P73" s="128">
        <f>$H73      +$J73      +$L73      +$N73</f>
        <v>63596000</v>
      </c>
      <c r="Q73" s="129">
        <f>$I73      +$K73      +$M73      +$O73</f>
        <v>77472250</v>
      </c>
      <c r="R73" s="68">
        <f>IF(($L73      =0),0,((($N73      -$L73      )/$L73      )*100))</f>
        <v>1081.512605042017</v>
      </c>
      <c r="S73" s="69">
        <f>IF(($M73      =0),0,((($O73      -$M73      )/$M73      )*100))</f>
        <v>-3.6482680752680539</v>
      </c>
      <c r="T73" s="68">
        <f>IF(($E71      =0),0,(($P71      /$E71      )*100))</f>
        <v>100</v>
      </c>
      <c r="U73" s="70">
        <f>IF($E71   =0,0,($Q71   /$E71 )*100)</f>
        <v>121.81937543241715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63596000</v>
      </c>
      <c r="C74" s="130">
        <f>SUM(C71:C72)</f>
        <v>0</v>
      </c>
      <c r="D74" s="130"/>
      <c r="E74" s="130">
        <f>$B74      +$C74      +$D74</f>
        <v>63596000</v>
      </c>
      <c r="F74" s="131">
        <f t="shared" ref="F74:O74" si="45">SUM(F71:F72)</f>
        <v>63596000</v>
      </c>
      <c r="G74" s="132">
        <f t="shared" si="45"/>
        <v>63596000</v>
      </c>
      <c r="H74" s="131">
        <f t="shared" si="45"/>
        <v>26576000</v>
      </c>
      <c r="I74" s="132">
        <f t="shared" si="45"/>
        <v>29063413</v>
      </c>
      <c r="J74" s="131">
        <f t="shared" si="45"/>
        <v>26345000</v>
      </c>
      <c r="K74" s="132">
        <f t="shared" si="45"/>
        <v>32178448</v>
      </c>
      <c r="L74" s="131">
        <f t="shared" si="45"/>
        <v>833000</v>
      </c>
      <c r="M74" s="132">
        <f t="shared" si="45"/>
        <v>8265977</v>
      </c>
      <c r="N74" s="131">
        <f t="shared" si="45"/>
        <v>9842000</v>
      </c>
      <c r="O74" s="132">
        <f t="shared" si="45"/>
        <v>7964412</v>
      </c>
      <c r="P74" s="131">
        <f>$H74      +$J74      +$L74      +$N74</f>
        <v>63596000</v>
      </c>
      <c r="Q74" s="132">
        <f>$I74      +$K74      +$M74      +$O74</f>
        <v>77472250</v>
      </c>
      <c r="R74" s="72">
        <f>IF(($L74      =0),0,((($N74      -$L74      )/$L74      )*100))</f>
        <v>1081.512605042017</v>
      </c>
      <c r="S74" s="73">
        <f>IF(($M74      =0),0,((($O74      -$M74      )/$M74      )*100))</f>
        <v>-3.6482680752680539</v>
      </c>
      <c r="T74" s="72">
        <f>IF(($E71      =0),0,(($P71      /$E71      )*100))</f>
        <v>100</v>
      </c>
      <c r="U74" s="76">
        <f>IF($E71   =0,0,($Q71   /$E71 )*100)</f>
        <v>121.81937543241715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134460000</v>
      </c>
      <c r="C75" s="130">
        <f>SUM(C9:C16,C19:C25,C28:C31,C34,C37:C41,C44:C54,C57:C60,C63:C67,C71:C72)</f>
        <v>-8730000</v>
      </c>
      <c r="D75" s="130"/>
      <c r="E75" s="130">
        <f>$B75      +$C75      +$D75</f>
        <v>125730000</v>
      </c>
      <c r="F75" s="131">
        <f t="shared" ref="F75:O75" si="46">SUM(F9:F16,F19:F25,F28:F31,F34,F37:F41,F44:F54,F57:F60,F63:F67,F71:F72)</f>
        <v>134460000</v>
      </c>
      <c r="G75" s="132">
        <f t="shared" si="46"/>
        <v>68438000</v>
      </c>
      <c r="H75" s="131">
        <f t="shared" si="46"/>
        <v>27512000</v>
      </c>
      <c r="I75" s="132">
        <f t="shared" si="46"/>
        <v>30109811</v>
      </c>
      <c r="J75" s="131">
        <f t="shared" si="46"/>
        <v>28175000</v>
      </c>
      <c r="K75" s="132">
        <f t="shared" si="46"/>
        <v>33191066</v>
      </c>
      <c r="L75" s="131">
        <f t="shared" si="46"/>
        <v>1724000</v>
      </c>
      <c r="M75" s="132">
        <f t="shared" si="46"/>
        <v>10278465</v>
      </c>
      <c r="N75" s="131">
        <f t="shared" si="46"/>
        <v>10154000</v>
      </c>
      <c r="O75" s="132">
        <f t="shared" si="46"/>
        <v>8376007</v>
      </c>
      <c r="P75" s="131">
        <f>$H75      +$J75      +$L75      +$N75</f>
        <v>67565000</v>
      </c>
      <c r="Q75" s="132">
        <f>$I75      +$K75      +$M75      +$O75</f>
        <v>81955349</v>
      </c>
      <c r="R75" s="72">
        <f>IF(($L75      =0),0,((($N75      -$L75      )/$L75      )*100))</f>
        <v>488.97911832946636</v>
      </c>
      <c r="S75" s="73">
        <f>IF(($M75      =0),0,((($O75      -$M75      )/$M75      )*100))</f>
        <v>-18.509164549375807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98.724392881147907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119.75123323299921</v>
      </c>
      <c r="V75" s="131">
        <f>SUM(V9:V16,V19:V25,V28:V31,V34,V37:V41,V44:V54,V57:V60,V63:V67,V71:V72)</f>
        <v>1508000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TSEYKmZD5BttUcIw413puSnL5hcGvYm3YWl1rmWWhhTN4uLqx71Sg2BBT1mzpcweh0jhsJE+o/LkkYifKZeIfQ==" saltValue="jKXuQKbZ+KK2iAncVm8QTA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129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1718000</v>
      </c>
      <c r="I10" s="120">
        <v>1718615</v>
      </c>
      <c r="J10" s="119">
        <v>130000</v>
      </c>
      <c r="K10" s="120">
        <v>92572</v>
      </c>
      <c r="L10" s="119">
        <v>232000</v>
      </c>
      <c r="M10" s="120"/>
      <c r="N10" s="119"/>
      <c r="O10" s="120">
        <v>243787</v>
      </c>
      <c r="P10" s="119">
        <f t="shared" ref="P10:P17" si="1">$H10      +$J10      +$L10      +$N10</f>
        <v>2080000</v>
      </c>
      <c r="Q10" s="120">
        <f t="shared" ref="Q10:Q17" si="2">$I10      +$K10      +$M10      +$O10</f>
        <v>2054974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69.333333333333343</v>
      </c>
      <c r="U10" s="61">
        <f t="shared" ref="U10:U17" si="6">IF(($E10      =0),0,(($Q10      /$E10      )*100))</f>
        <v>68.499133333333333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1718000</v>
      </c>
      <c r="I17" s="123">
        <f t="shared" si="7"/>
        <v>1718615</v>
      </c>
      <c r="J17" s="122">
        <f t="shared" si="7"/>
        <v>130000</v>
      </c>
      <c r="K17" s="123">
        <f t="shared" si="7"/>
        <v>92572</v>
      </c>
      <c r="L17" s="122">
        <f t="shared" si="7"/>
        <v>232000</v>
      </c>
      <c r="M17" s="123">
        <f t="shared" si="7"/>
        <v>0</v>
      </c>
      <c r="N17" s="122">
        <f t="shared" si="7"/>
        <v>0</v>
      </c>
      <c r="O17" s="123">
        <f t="shared" si="7"/>
        <v>243787</v>
      </c>
      <c r="P17" s="122">
        <f t="shared" si="1"/>
        <v>2080000</v>
      </c>
      <c r="Q17" s="123">
        <f t="shared" si="2"/>
        <v>2054974</v>
      </c>
      <c r="R17" s="63">
        <f t="shared" si="3"/>
        <v>-100</v>
      </c>
      <c r="S17" s="64">
        <f t="shared" si="4"/>
        <v>0</v>
      </c>
      <c r="T17" s="63">
        <f>IF((SUM($E9:$E14))=0,0,(P17/(SUM($E9:$E14))*100))</f>
        <v>69.333333333333343</v>
      </c>
      <c r="U17" s="65">
        <f>IF((SUM($E9:$E14))=0,0,(Q17/(SUM($E9:$E14))*100))</f>
        <v>68.499133333333333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1355000</v>
      </c>
      <c r="C34" s="118"/>
      <c r="D34" s="118"/>
      <c r="E34" s="118">
        <f>$B34      +$C34      +$D34</f>
        <v>1355000</v>
      </c>
      <c r="F34" s="119">
        <v>1355000</v>
      </c>
      <c r="G34" s="120">
        <v>1355000</v>
      </c>
      <c r="H34" s="119">
        <v>302000</v>
      </c>
      <c r="I34" s="120">
        <v>-34388</v>
      </c>
      <c r="J34" s="119">
        <v>298000</v>
      </c>
      <c r="K34" s="120">
        <v>-411362</v>
      </c>
      <c r="L34" s="119">
        <v>317000</v>
      </c>
      <c r="M34" s="120">
        <v>-405000</v>
      </c>
      <c r="N34" s="119">
        <v>438000</v>
      </c>
      <c r="O34" s="120">
        <v>524819</v>
      </c>
      <c r="P34" s="119">
        <f>$H34      +$J34      +$L34      +$N34</f>
        <v>1355000</v>
      </c>
      <c r="Q34" s="120">
        <f>$I34      +$K34      +$M34      +$O34</f>
        <v>-325931</v>
      </c>
      <c r="R34" s="59">
        <f>IF(($L34      =0),0,((($N34      -$L34      )/$L34      )*100))</f>
        <v>38.170347003154575</v>
      </c>
      <c r="S34" s="60">
        <f>IF(($M34      =0),0,((($O34      -$M34      )/$M34      )*100))</f>
        <v>-229.58493827160495</v>
      </c>
      <c r="T34" s="59">
        <f>IF(($E34      =0),0,(($P34      /$E34      )*100))</f>
        <v>100</v>
      </c>
      <c r="U34" s="61">
        <f>IF(($E34      =0),0,(($Q34      /$E34      )*100))</f>
        <v>-24.053948339483394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1355000</v>
      </c>
      <c r="C35" s="121">
        <f>C34</f>
        <v>0</v>
      </c>
      <c r="D35" s="121"/>
      <c r="E35" s="121">
        <f>$B35      +$C35      +$D35</f>
        <v>1355000</v>
      </c>
      <c r="F35" s="122">
        <f t="shared" ref="F35:O35" si="17">F34</f>
        <v>1355000</v>
      </c>
      <c r="G35" s="123">
        <f t="shared" si="17"/>
        <v>1355000</v>
      </c>
      <c r="H35" s="122">
        <f t="shared" si="17"/>
        <v>302000</v>
      </c>
      <c r="I35" s="123">
        <f t="shared" si="17"/>
        <v>-34388</v>
      </c>
      <c r="J35" s="122">
        <f t="shared" si="17"/>
        <v>298000</v>
      </c>
      <c r="K35" s="123">
        <f t="shared" si="17"/>
        <v>-411362</v>
      </c>
      <c r="L35" s="122">
        <f t="shared" si="17"/>
        <v>317000</v>
      </c>
      <c r="M35" s="123">
        <f t="shared" si="17"/>
        <v>-405000</v>
      </c>
      <c r="N35" s="122">
        <f t="shared" si="17"/>
        <v>438000</v>
      </c>
      <c r="O35" s="123">
        <f t="shared" si="17"/>
        <v>524819</v>
      </c>
      <c r="P35" s="122">
        <f>$H35      +$J35      +$L35      +$N35</f>
        <v>1355000</v>
      </c>
      <c r="Q35" s="123">
        <f>$I35      +$K35      +$M35      +$O35</f>
        <v>-325931</v>
      </c>
      <c r="R35" s="63">
        <f>IF(($L35      =0),0,((($N35      -$L35      )/$L35      )*100))</f>
        <v>38.170347003154575</v>
      </c>
      <c r="S35" s="64">
        <f>IF(($M35      =0),0,((($O35      -$M35      )/$M35      )*100))</f>
        <v>-229.58493827160495</v>
      </c>
      <c r="T35" s="63">
        <f>IF($E35   =0,0,($P35   /$E35   )*100)</f>
        <v>100</v>
      </c>
      <c r="U35" s="65">
        <f>IF($E35   =0,0,($Q35   /$E35   )*100)</f>
        <v>-24.053948339483394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13521000</v>
      </c>
      <c r="C38" s="118">
        <v>-13274000</v>
      </c>
      <c r="D38" s="118"/>
      <c r="E38" s="118">
        <f t="shared" si="18"/>
        <v>247000</v>
      </c>
      <c r="F38" s="119">
        <v>13521000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1479000</v>
      </c>
      <c r="K40" s="120">
        <v>1479320</v>
      </c>
      <c r="L40" s="119">
        <v>2303000</v>
      </c>
      <c r="M40" s="120"/>
      <c r="N40" s="119"/>
      <c r="O40" s="120"/>
      <c r="P40" s="119">
        <f t="shared" si="19"/>
        <v>3782000</v>
      </c>
      <c r="Q40" s="120">
        <f t="shared" si="20"/>
        <v>1479320</v>
      </c>
      <c r="R40" s="59">
        <f t="shared" si="21"/>
        <v>-100</v>
      </c>
      <c r="S40" s="60">
        <f t="shared" si="22"/>
        <v>0</v>
      </c>
      <c r="T40" s="59">
        <f t="shared" si="23"/>
        <v>94.55</v>
      </c>
      <c r="U40" s="61">
        <f t="shared" si="24"/>
        <v>36.982999999999997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17521000</v>
      </c>
      <c r="C42" s="121">
        <f>SUM(C37:C41)</f>
        <v>-13274000</v>
      </c>
      <c r="D42" s="121"/>
      <c r="E42" s="121">
        <f t="shared" si="18"/>
        <v>4247000</v>
      </c>
      <c r="F42" s="122">
        <f t="shared" ref="F42:O42" si="25">SUM(F37:F41)</f>
        <v>17521000</v>
      </c>
      <c r="G42" s="123">
        <f t="shared" si="25"/>
        <v>4000000</v>
      </c>
      <c r="H42" s="122">
        <f t="shared" si="25"/>
        <v>0</v>
      </c>
      <c r="I42" s="123">
        <f t="shared" si="25"/>
        <v>0</v>
      </c>
      <c r="J42" s="122">
        <f t="shared" si="25"/>
        <v>1479000</v>
      </c>
      <c r="K42" s="123">
        <f t="shared" si="25"/>
        <v>1479320</v>
      </c>
      <c r="L42" s="122">
        <f t="shared" si="25"/>
        <v>2303000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3782000</v>
      </c>
      <c r="Q42" s="123">
        <f t="shared" si="20"/>
        <v>1479320</v>
      </c>
      <c r="R42" s="63">
        <f t="shared" si="21"/>
        <v>-100</v>
      </c>
      <c r="S42" s="64">
        <f t="shared" si="22"/>
        <v>0</v>
      </c>
      <c r="T42" s="63">
        <f>IF((+$E37+$E40) =0,0,(P42   /(+$E37+$E40) )*100)</f>
        <v>94.55</v>
      </c>
      <c r="U42" s="65">
        <f>IF((+$E37+$E40) =0,0,(Q42   /(+$E37+$E40) )*100)</f>
        <v>36.982999999999997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21876000</v>
      </c>
      <c r="C69" s="130">
        <f>SUM(C9:C16,C19:C25,C28:C31,C34,C37:C41,C44:C54,C57:C60,C63:C67)</f>
        <v>-13274000</v>
      </c>
      <c r="D69" s="130"/>
      <c r="E69" s="130">
        <f t="shared" si="35"/>
        <v>8602000</v>
      </c>
      <c r="F69" s="131">
        <f t="shared" ref="F69:O69" si="43">SUM(F9:F16,F19:F25,F28:F31,F34,F37:F41,F44:F54,F57:F60,F63:F67)</f>
        <v>21876000</v>
      </c>
      <c r="G69" s="132">
        <f t="shared" si="43"/>
        <v>8355000</v>
      </c>
      <c r="H69" s="131">
        <f t="shared" si="43"/>
        <v>2020000</v>
      </c>
      <c r="I69" s="132">
        <f t="shared" si="43"/>
        <v>1684227</v>
      </c>
      <c r="J69" s="131">
        <f t="shared" si="43"/>
        <v>1907000</v>
      </c>
      <c r="K69" s="132">
        <f t="shared" si="43"/>
        <v>1160530</v>
      </c>
      <c r="L69" s="131">
        <f t="shared" si="43"/>
        <v>2852000</v>
      </c>
      <c r="M69" s="132">
        <f t="shared" si="43"/>
        <v>-405000</v>
      </c>
      <c r="N69" s="131">
        <f t="shared" si="43"/>
        <v>438000</v>
      </c>
      <c r="O69" s="132">
        <f t="shared" si="43"/>
        <v>768606</v>
      </c>
      <c r="P69" s="131">
        <f t="shared" si="36"/>
        <v>7217000</v>
      </c>
      <c r="Q69" s="132">
        <f t="shared" si="37"/>
        <v>3208363</v>
      </c>
      <c r="R69" s="72">
        <f t="shared" si="38"/>
        <v>-84.642356241234211</v>
      </c>
      <c r="S69" s="73">
        <f t="shared" si="39"/>
        <v>-289.77925925925928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86.379413524835428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38.400514661879114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17346000</v>
      </c>
      <c r="C71" s="118"/>
      <c r="D71" s="118"/>
      <c r="E71" s="118">
        <f>$B71      +$C71      +$D71</f>
        <v>17346000</v>
      </c>
      <c r="F71" s="119">
        <v>17346000</v>
      </c>
      <c r="G71" s="120">
        <v>17346000</v>
      </c>
      <c r="H71" s="119">
        <v>4870000</v>
      </c>
      <c r="I71" s="120">
        <v>4700616</v>
      </c>
      <c r="J71" s="119">
        <v>9120000</v>
      </c>
      <c r="K71" s="120">
        <v>9634711</v>
      </c>
      <c r="L71" s="119">
        <v>3356000</v>
      </c>
      <c r="M71" s="120"/>
      <c r="N71" s="119"/>
      <c r="O71" s="120">
        <v>7890749</v>
      </c>
      <c r="P71" s="119">
        <f>$H71      +$J71      +$L71      +$N71</f>
        <v>17346000</v>
      </c>
      <c r="Q71" s="120">
        <f>$I71      +$K71      +$M71      +$O71</f>
        <v>22226076</v>
      </c>
      <c r="R71" s="59">
        <f>IF(($L71      =0),0,((($N71      -$L71      )/$L71      )*100))</f>
        <v>-100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128.1337253545486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17346000</v>
      </c>
      <c r="C73" s="127">
        <f>SUM(C71:C72)</f>
        <v>0</v>
      </c>
      <c r="D73" s="127"/>
      <c r="E73" s="127">
        <f>$B73      +$C73      +$D73</f>
        <v>17346000</v>
      </c>
      <c r="F73" s="128">
        <f t="shared" ref="F73:O73" si="44">SUM(F71:F72)</f>
        <v>17346000</v>
      </c>
      <c r="G73" s="129">
        <f t="shared" si="44"/>
        <v>17346000</v>
      </c>
      <c r="H73" s="128">
        <f t="shared" si="44"/>
        <v>4870000</v>
      </c>
      <c r="I73" s="129">
        <f t="shared" si="44"/>
        <v>4700616</v>
      </c>
      <c r="J73" s="128">
        <f t="shared" si="44"/>
        <v>9120000</v>
      </c>
      <c r="K73" s="129">
        <f t="shared" si="44"/>
        <v>9634711</v>
      </c>
      <c r="L73" s="128">
        <f t="shared" si="44"/>
        <v>3356000</v>
      </c>
      <c r="M73" s="129">
        <f t="shared" si="44"/>
        <v>0</v>
      </c>
      <c r="N73" s="128">
        <f t="shared" si="44"/>
        <v>0</v>
      </c>
      <c r="O73" s="129">
        <f t="shared" si="44"/>
        <v>7890749</v>
      </c>
      <c r="P73" s="128">
        <f>$H73      +$J73      +$L73      +$N73</f>
        <v>17346000</v>
      </c>
      <c r="Q73" s="129">
        <f>$I73      +$K73      +$M73      +$O73</f>
        <v>22226076</v>
      </c>
      <c r="R73" s="68">
        <f>IF(($L73      =0),0,((($N73      -$L73      )/$L73      )*100))</f>
        <v>-100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128.1337253545486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17346000</v>
      </c>
      <c r="C74" s="130">
        <f>SUM(C71:C72)</f>
        <v>0</v>
      </c>
      <c r="D74" s="130"/>
      <c r="E74" s="130">
        <f>$B74      +$C74      +$D74</f>
        <v>17346000</v>
      </c>
      <c r="F74" s="131">
        <f t="shared" ref="F74:O74" si="45">SUM(F71:F72)</f>
        <v>17346000</v>
      </c>
      <c r="G74" s="132">
        <f t="shared" si="45"/>
        <v>17346000</v>
      </c>
      <c r="H74" s="131">
        <f t="shared" si="45"/>
        <v>4870000</v>
      </c>
      <c r="I74" s="132">
        <f t="shared" si="45"/>
        <v>4700616</v>
      </c>
      <c r="J74" s="131">
        <f t="shared" si="45"/>
        <v>9120000</v>
      </c>
      <c r="K74" s="132">
        <f t="shared" si="45"/>
        <v>9634711</v>
      </c>
      <c r="L74" s="131">
        <f t="shared" si="45"/>
        <v>3356000</v>
      </c>
      <c r="M74" s="132">
        <f t="shared" si="45"/>
        <v>0</v>
      </c>
      <c r="N74" s="131">
        <f t="shared" si="45"/>
        <v>0</v>
      </c>
      <c r="O74" s="132">
        <f t="shared" si="45"/>
        <v>7890749</v>
      </c>
      <c r="P74" s="131">
        <f>$H74      +$J74      +$L74      +$N74</f>
        <v>17346000</v>
      </c>
      <c r="Q74" s="132">
        <f>$I74      +$K74      +$M74      +$O74</f>
        <v>22226076</v>
      </c>
      <c r="R74" s="72">
        <f>IF(($L74      =0),0,((($N74      -$L74      )/$L74      )*100))</f>
        <v>-100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128.1337253545486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39222000</v>
      </c>
      <c r="C75" s="130">
        <f>SUM(C9:C16,C19:C25,C28:C31,C34,C37:C41,C44:C54,C57:C60,C63:C67,C71:C72)</f>
        <v>-13274000</v>
      </c>
      <c r="D75" s="130"/>
      <c r="E75" s="130">
        <f>$B75      +$C75      +$D75</f>
        <v>25948000</v>
      </c>
      <c r="F75" s="131">
        <f t="shared" ref="F75:O75" si="46">SUM(F9:F16,F19:F25,F28:F31,F34,F37:F41,F44:F54,F57:F60,F63:F67,F71:F72)</f>
        <v>39222000</v>
      </c>
      <c r="G75" s="132">
        <f t="shared" si="46"/>
        <v>25701000</v>
      </c>
      <c r="H75" s="131">
        <f t="shared" si="46"/>
        <v>6890000</v>
      </c>
      <c r="I75" s="132">
        <f t="shared" si="46"/>
        <v>6384843</v>
      </c>
      <c r="J75" s="131">
        <f t="shared" si="46"/>
        <v>11027000</v>
      </c>
      <c r="K75" s="132">
        <f t="shared" si="46"/>
        <v>10795241</v>
      </c>
      <c r="L75" s="131">
        <f t="shared" si="46"/>
        <v>6208000</v>
      </c>
      <c r="M75" s="132">
        <f t="shared" si="46"/>
        <v>-405000</v>
      </c>
      <c r="N75" s="131">
        <f t="shared" si="46"/>
        <v>438000</v>
      </c>
      <c r="O75" s="132">
        <f t="shared" si="46"/>
        <v>8659355</v>
      </c>
      <c r="P75" s="131">
        <f>$H75      +$J75      +$L75      +$N75</f>
        <v>24563000</v>
      </c>
      <c r="Q75" s="132">
        <f>$I75      +$K75      +$M75      +$O75</f>
        <v>25434439</v>
      </c>
      <c r="R75" s="72">
        <f>IF(($L75      =0),0,((($N75      -$L75      )/$L75      )*100))</f>
        <v>-92.944587628865989</v>
      </c>
      <c r="S75" s="73">
        <f>IF(($M75      =0),0,((($O75      -$M75      )/$M75      )*100))</f>
        <v>-2238.1123456790124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95.572156725419248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98.962838021866844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Axix7/iKNWD78rGAUToV0Y0mTe2PesW1Ae4DXO2I+1WOW6SPGxt1SrmJZlwmr0t5z8YlsVLgCpc32oPHPRk5ew==" saltValue="6LjnFVCUTqFglsQ/TFNZ4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130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1590000</v>
      </c>
      <c r="I10" s="120"/>
      <c r="J10" s="119">
        <v>742000</v>
      </c>
      <c r="K10" s="120">
        <v>1641326</v>
      </c>
      <c r="L10" s="119">
        <v>412000</v>
      </c>
      <c r="M10" s="120"/>
      <c r="N10" s="119"/>
      <c r="O10" s="120">
        <v>1358674</v>
      </c>
      <c r="P10" s="119">
        <f t="shared" ref="P10:P17" si="1">$H10      +$J10      +$L10      +$N10</f>
        <v>2744000</v>
      </c>
      <c r="Q10" s="120">
        <f t="shared" ref="Q10:Q17" si="2">$I10      +$K10      +$M10      +$O10</f>
        <v>3000000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91.466666666666669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3000000</v>
      </c>
      <c r="C17" s="121">
        <f>SUM(C9:C16)</f>
        <v>0</v>
      </c>
      <c r="D17" s="121"/>
      <c r="E17" s="121">
        <f t="shared" si="0"/>
        <v>3000000</v>
      </c>
      <c r="F17" s="122">
        <f t="shared" ref="F17:O17" si="7">SUM(F9:F16)</f>
        <v>3000000</v>
      </c>
      <c r="G17" s="123">
        <f t="shared" si="7"/>
        <v>3000000</v>
      </c>
      <c r="H17" s="122">
        <f t="shared" si="7"/>
        <v>1590000</v>
      </c>
      <c r="I17" s="123">
        <f t="shared" si="7"/>
        <v>0</v>
      </c>
      <c r="J17" s="122">
        <f t="shared" si="7"/>
        <v>742000</v>
      </c>
      <c r="K17" s="123">
        <f t="shared" si="7"/>
        <v>1641326</v>
      </c>
      <c r="L17" s="122">
        <f t="shared" si="7"/>
        <v>412000</v>
      </c>
      <c r="M17" s="123">
        <f t="shared" si="7"/>
        <v>0</v>
      </c>
      <c r="N17" s="122">
        <f t="shared" si="7"/>
        <v>0</v>
      </c>
      <c r="O17" s="123">
        <f t="shared" si="7"/>
        <v>1358674</v>
      </c>
      <c r="P17" s="122">
        <f t="shared" si="1"/>
        <v>2744000</v>
      </c>
      <c r="Q17" s="123">
        <f t="shared" si="2"/>
        <v>3000000</v>
      </c>
      <c r="R17" s="63">
        <f t="shared" si="3"/>
        <v>-100</v>
      </c>
      <c r="S17" s="64">
        <f t="shared" si="4"/>
        <v>0</v>
      </c>
      <c r="T17" s="63">
        <f>IF((SUM($E9:$E14))=0,0,(P17/(SUM($E9:$E14))*100))</f>
        <v>91.466666666666669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2241000</v>
      </c>
      <c r="C34" s="118"/>
      <c r="D34" s="118"/>
      <c r="E34" s="118">
        <f>$B34      +$C34      +$D34</f>
        <v>2241000</v>
      </c>
      <c r="F34" s="119">
        <v>2241000</v>
      </c>
      <c r="G34" s="120">
        <v>1345000</v>
      </c>
      <c r="H34" s="119"/>
      <c r="I34" s="120">
        <v>-560000</v>
      </c>
      <c r="J34" s="119"/>
      <c r="K34" s="120"/>
      <c r="L34" s="119">
        <v>819000</v>
      </c>
      <c r="M34" s="120"/>
      <c r="N34" s="119">
        <v>526000</v>
      </c>
      <c r="O34" s="120">
        <v>6290403</v>
      </c>
      <c r="P34" s="119">
        <f>$H34      +$J34      +$L34      +$N34</f>
        <v>1345000</v>
      </c>
      <c r="Q34" s="120">
        <f>$I34      +$K34      +$M34      +$O34</f>
        <v>5730403</v>
      </c>
      <c r="R34" s="59">
        <f>IF(($L34      =0),0,((($N34      -$L34      )/$L34      )*100))</f>
        <v>-35.775335775335776</v>
      </c>
      <c r="S34" s="60">
        <f>IF(($M34      =0),0,((($O34      -$M34      )/$M34      )*100))</f>
        <v>0</v>
      </c>
      <c r="T34" s="59">
        <f>IF(($E34      =0),0,(($P34      /$E34      )*100))</f>
        <v>60.017849174475678</v>
      </c>
      <c r="U34" s="61">
        <f>IF(($E34      =0),0,(($Q34      /$E34      )*100))</f>
        <v>255.7074074074074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2241000</v>
      </c>
      <c r="C35" s="121">
        <f>C34</f>
        <v>0</v>
      </c>
      <c r="D35" s="121"/>
      <c r="E35" s="121">
        <f>$B35      +$C35      +$D35</f>
        <v>2241000</v>
      </c>
      <c r="F35" s="122">
        <f t="shared" ref="F35:O35" si="17">F34</f>
        <v>2241000</v>
      </c>
      <c r="G35" s="123">
        <f t="shared" si="17"/>
        <v>1345000</v>
      </c>
      <c r="H35" s="122">
        <f t="shared" si="17"/>
        <v>0</v>
      </c>
      <c r="I35" s="123">
        <f t="shared" si="17"/>
        <v>-560000</v>
      </c>
      <c r="J35" s="122">
        <f t="shared" si="17"/>
        <v>0</v>
      </c>
      <c r="K35" s="123">
        <f t="shared" si="17"/>
        <v>0</v>
      </c>
      <c r="L35" s="122">
        <f t="shared" si="17"/>
        <v>819000</v>
      </c>
      <c r="M35" s="123">
        <f t="shared" si="17"/>
        <v>0</v>
      </c>
      <c r="N35" s="122">
        <f t="shared" si="17"/>
        <v>526000</v>
      </c>
      <c r="O35" s="123">
        <f t="shared" si="17"/>
        <v>6290403</v>
      </c>
      <c r="P35" s="122">
        <f>$H35      +$J35      +$L35      +$N35</f>
        <v>1345000</v>
      </c>
      <c r="Q35" s="123">
        <f>$I35      +$K35      +$M35      +$O35</f>
        <v>5730403</v>
      </c>
      <c r="R35" s="63">
        <f>IF(($L35      =0),0,((($N35      -$L35      )/$L35      )*100))</f>
        <v>-35.775335775335776</v>
      </c>
      <c r="S35" s="64">
        <f>IF(($M35      =0),0,((($O35      -$M35      )/$M35      )*100))</f>
        <v>0</v>
      </c>
      <c r="T35" s="63">
        <f>IF($E35   =0,0,($P35   /$E35   )*100)</f>
        <v>60.017849174475678</v>
      </c>
      <c r="U35" s="65">
        <f>IF($E35   =0,0,($Q35   /$E35   )*100)</f>
        <v>255.7074074074074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12755000</v>
      </c>
      <c r="C38" s="118">
        <v>4803000</v>
      </c>
      <c r="D38" s="118"/>
      <c r="E38" s="118">
        <f t="shared" si="18"/>
        <v>17558000</v>
      </c>
      <c r="F38" s="119">
        <v>12755000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3000000</v>
      </c>
      <c r="C40" s="118"/>
      <c r="D40" s="118"/>
      <c r="E40" s="118">
        <f t="shared" si="18"/>
        <v>3000000</v>
      </c>
      <c r="F40" s="119">
        <v>3000000</v>
      </c>
      <c r="G40" s="120">
        <v>3000000</v>
      </c>
      <c r="H40" s="119"/>
      <c r="I40" s="120"/>
      <c r="J40" s="119">
        <v>2000000</v>
      </c>
      <c r="K40" s="120"/>
      <c r="L40" s="119">
        <v>1000000</v>
      </c>
      <c r="M40" s="120">
        <v>1000000</v>
      </c>
      <c r="N40" s="119"/>
      <c r="O40" s="120"/>
      <c r="P40" s="119">
        <f t="shared" si="19"/>
        <v>3000000</v>
      </c>
      <c r="Q40" s="120">
        <f t="shared" si="20"/>
        <v>1000000</v>
      </c>
      <c r="R40" s="59">
        <f t="shared" si="21"/>
        <v>-100</v>
      </c>
      <c r="S40" s="60">
        <f t="shared" si="22"/>
        <v>-100</v>
      </c>
      <c r="T40" s="59">
        <f t="shared" si="23"/>
        <v>100</v>
      </c>
      <c r="U40" s="61">
        <f t="shared" si="24"/>
        <v>33.333333333333329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15755000</v>
      </c>
      <c r="C42" s="121">
        <f>SUM(C37:C41)</f>
        <v>4803000</v>
      </c>
      <c r="D42" s="121"/>
      <c r="E42" s="121">
        <f t="shared" si="18"/>
        <v>20558000</v>
      </c>
      <c r="F42" s="122">
        <f t="shared" ref="F42:O42" si="25">SUM(F37:F41)</f>
        <v>15755000</v>
      </c>
      <c r="G42" s="123">
        <f t="shared" si="25"/>
        <v>3000000</v>
      </c>
      <c r="H42" s="122">
        <f t="shared" si="25"/>
        <v>0</v>
      </c>
      <c r="I42" s="123">
        <f t="shared" si="25"/>
        <v>0</v>
      </c>
      <c r="J42" s="122">
        <f t="shared" si="25"/>
        <v>2000000</v>
      </c>
      <c r="K42" s="123">
        <f t="shared" si="25"/>
        <v>0</v>
      </c>
      <c r="L42" s="122">
        <f t="shared" si="25"/>
        <v>1000000</v>
      </c>
      <c r="M42" s="123">
        <f t="shared" si="25"/>
        <v>1000000</v>
      </c>
      <c r="N42" s="122">
        <f t="shared" si="25"/>
        <v>0</v>
      </c>
      <c r="O42" s="123">
        <f t="shared" si="25"/>
        <v>0</v>
      </c>
      <c r="P42" s="122">
        <f t="shared" si="19"/>
        <v>3000000</v>
      </c>
      <c r="Q42" s="123">
        <f t="shared" si="20"/>
        <v>1000000</v>
      </c>
      <c r="R42" s="63">
        <f t="shared" si="21"/>
        <v>-100</v>
      </c>
      <c r="S42" s="64">
        <f t="shared" si="22"/>
        <v>-100</v>
      </c>
      <c r="T42" s="63">
        <f>IF((+$E37+$E40) =0,0,(P42   /(+$E37+$E40) )*100)</f>
        <v>100</v>
      </c>
      <c r="U42" s="65">
        <f>IF((+$E37+$E40) =0,0,(Q42   /(+$E37+$E40) )*100)</f>
        <v>33.333333333333329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20996000</v>
      </c>
      <c r="C69" s="130">
        <f>SUM(C9:C16,C19:C25,C28:C31,C34,C37:C41,C44:C54,C57:C60,C63:C67)</f>
        <v>4803000</v>
      </c>
      <c r="D69" s="130"/>
      <c r="E69" s="130">
        <f t="shared" si="35"/>
        <v>25799000</v>
      </c>
      <c r="F69" s="131">
        <f t="shared" ref="F69:O69" si="43">SUM(F9:F16,F19:F25,F28:F31,F34,F37:F41,F44:F54,F57:F60,F63:F67)</f>
        <v>20996000</v>
      </c>
      <c r="G69" s="132">
        <f t="shared" si="43"/>
        <v>7345000</v>
      </c>
      <c r="H69" s="131">
        <f t="shared" si="43"/>
        <v>1590000</v>
      </c>
      <c r="I69" s="132">
        <f t="shared" si="43"/>
        <v>-560000</v>
      </c>
      <c r="J69" s="131">
        <f t="shared" si="43"/>
        <v>2742000</v>
      </c>
      <c r="K69" s="132">
        <f t="shared" si="43"/>
        <v>1641326</v>
      </c>
      <c r="L69" s="131">
        <f t="shared" si="43"/>
        <v>2231000</v>
      </c>
      <c r="M69" s="132">
        <f t="shared" si="43"/>
        <v>1000000</v>
      </c>
      <c r="N69" s="131">
        <f t="shared" si="43"/>
        <v>526000</v>
      </c>
      <c r="O69" s="132">
        <f t="shared" si="43"/>
        <v>7649077</v>
      </c>
      <c r="P69" s="131">
        <f t="shared" si="36"/>
        <v>7089000</v>
      </c>
      <c r="Q69" s="132">
        <f t="shared" si="37"/>
        <v>9730403</v>
      </c>
      <c r="R69" s="72">
        <f t="shared" si="38"/>
        <v>-76.423128641864636</v>
      </c>
      <c r="S69" s="73">
        <f t="shared" si="39"/>
        <v>664.90769999999998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86.021113942482714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118.07308579055939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36531000</v>
      </c>
      <c r="C71" s="118"/>
      <c r="D71" s="118"/>
      <c r="E71" s="118">
        <f>$B71      +$C71      +$D71</f>
        <v>36531000</v>
      </c>
      <c r="F71" s="119">
        <v>36531000</v>
      </c>
      <c r="G71" s="120">
        <v>36531000</v>
      </c>
      <c r="H71" s="119">
        <v>3493000</v>
      </c>
      <c r="I71" s="120"/>
      <c r="J71" s="119">
        <v>16609000</v>
      </c>
      <c r="K71" s="120">
        <v>3015000</v>
      </c>
      <c r="L71" s="119">
        <v>2073000</v>
      </c>
      <c r="M71" s="120">
        <v>-23665159</v>
      </c>
      <c r="N71" s="119">
        <v>10837000</v>
      </c>
      <c r="O71" s="120">
        <v>36531000</v>
      </c>
      <c r="P71" s="119">
        <f>$H71      +$J71      +$L71      +$N71</f>
        <v>33012000</v>
      </c>
      <c r="Q71" s="120">
        <f>$I71      +$K71      +$M71      +$O71</f>
        <v>15880841</v>
      </c>
      <c r="R71" s="59">
        <f>IF(($L71      =0),0,((($N71      -$L71      )/$L71      )*100))</f>
        <v>422.76893391220449</v>
      </c>
      <c r="S71" s="60">
        <f>IF(($M71      =0),0,((($O71      -$M71      )/$M71      )*100))</f>
        <v>-254.36617180556445</v>
      </c>
      <c r="T71" s="59">
        <f>IF(($E71      =0),0,(($P71      /$E71      )*100))</f>
        <v>90.367085489036711</v>
      </c>
      <c r="U71" s="61">
        <f>IF(($E71      =0),0,(($Q71      /$E71      )*100))</f>
        <v>43.472231803126107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36531000</v>
      </c>
      <c r="C73" s="127">
        <f>SUM(C71:C72)</f>
        <v>0</v>
      </c>
      <c r="D73" s="127"/>
      <c r="E73" s="127">
        <f>$B73      +$C73      +$D73</f>
        <v>36531000</v>
      </c>
      <c r="F73" s="128">
        <f t="shared" ref="F73:O73" si="44">SUM(F71:F72)</f>
        <v>36531000</v>
      </c>
      <c r="G73" s="129">
        <f t="shared" si="44"/>
        <v>36531000</v>
      </c>
      <c r="H73" s="128">
        <f t="shared" si="44"/>
        <v>3493000</v>
      </c>
      <c r="I73" s="129">
        <f t="shared" si="44"/>
        <v>0</v>
      </c>
      <c r="J73" s="128">
        <f t="shared" si="44"/>
        <v>16609000</v>
      </c>
      <c r="K73" s="129">
        <f t="shared" si="44"/>
        <v>3015000</v>
      </c>
      <c r="L73" s="128">
        <f t="shared" si="44"/>
        <v>2073000</v>
      </c>
      <c r="M73" s="129">
        <f t="shared" si="44"/>
        <v>-23665159</v>
      </c>
      <c r="N73" s="128">
        <f t="shared" si="44"/>
        <v>10837000</v>
      </c>
      <c r="O73" s="129">
        <f t="shared" si="44"/>
        <v>36531000</v>
      </c>
      <c r="P73" s="128">
        <f>$H73      +$J73      +$L73      +$N73</f>
        <v>33012000</v>
      </c>
      <c r="Q73" s="129">
        <f>$I73      +$K73      +$M73      +$O73</f>
        <v>15880841</v>
      </c>
      <c r="R73" s="68">
        <f>IF(($L73      =0),0,((($N73      -$L73      )/$L73      )*100))</f>
        <v>422.76893391220449</v>
      </c>
      <c r="S73" s="69">
        <f>IF(($M73      =0),0,((($O73      -$M73      )/$M73      )*100))</f>
        <v>-254.36617180556445</v>
      </c>
      <c r="T73" s="68">
        <f>IF(($E71      =0),0,(($P71      /$E71      )*100))</f>
        <v>90.367085489036711</v>
      </c>
      <c r="U73" s="70">
        <f>IF($E71   =0,0,($Q71   /$E71 )*100)</f>
        <v>43.472231803126107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36531000</v>
      </c>
      <c r="C74" s="130">
        <f>SUM(C71:C72)</f>
        <v>0</v>
      </c>
      <c r="D74" s="130"/>
      <c r="E74" s="130">
        <f>$B74      +$C74      +$D74</f>
        <v>36531000</v>
      </c>
      <c r="F74" s="131">
        <f t="shared" ref="F74:O74" si="45">SUM(F71:F72)</f>
        <v>36531000</v>
      </c>
      <c r="G74" s="132">
        <f t="shared" si="45"/>
        <v>36531000</v>
      </c>
      <c r="H74" s="131">
        <f t="shared" si="45"/>
        <v>3493000</v>
      </c>
      <c r="I74" s="132">
        <f t="shared" si="45"/>
        <v>0</v>
      </c>
      <c r="J74" s="131">
        <f t="shared" si="45"/>
        <v>16609000</v>
      </c>
      <c r="K74" s="132">
        <f t="shared" si="45"/>
        <v>3015000</v>
      </c>
      <c r="L74" s="131">
        <f t="shared" si="45"/>
        <v>2073000</v>
      </c>
      <c r="M74" s="132">
        <f t="shared" si="45"/>
        <v>-23665159</v>
      </c>
      <c r="N74" s="131">
        <f t="shared" si="45"/>
        <v>10837000</v>
      </c>
      <c r="O74" s="132">
        <f t="shared" si="45"/>
        <v>36531000</v>
      </c>
      <c r="P74" s="131">
        <f>$H74      +$J74      +$L74      +$N74</f>
        <v>33012000</v>
      </c>
      <c r="Q74" s="132">
        <f>$I74      +$K74      +$M74      +$O74</f>
        <v>15880841</v>
      </c>
      <c r="R74" s="72">
        <f>IF(($L74      =0),0,((($N74      -$L74      )/$L74      )*100))</f>
        <v>422.76893391220449</v>
      </c>
      <c r="S74" s="73">
        <f>IF(($M74      =0),0,((($O74      -$M74      )/$M74      )*100))</f>
        <v>-254.36617180556445</v>
      </c>
      <c r="T74" s="72">
        <f>IF(($E71      =0),0,(($P71      /$E71      )*100))</f>
        <v>90.367085489036711</v>
      </c>
      <c r="U74" s="76">
        <f>IF($E71   =0,0,($Q71   /$E71 )*100)</f>
        <v>43.472231803126107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57527000</v>
      </c>
      <c r="C75" s="130">
        <f>SUM(C9:C16,C19:C25,C28:C31,C34,C37:C41,C44:C54,C57:C60,C63:C67,C71:C72)</f>
        <v>4803000</v>
      </c>
      <c r="D75" s="130"/>
      <c r="E75" s="130">
        <f>$B75      +$C75      +$D75</f>
        <v>62330000</v>
      </c>
      <c r="F75" s="131">
        <f t="shared" ref="F75:O75" si="46">SUM(F9:F16,F19:F25,F28:F31,F34,F37:F41,F44:F54,F57:F60,F63:F67,F71:F72)</f>
        <v>57527000</v>
      </c>
      <c r="G75" s="132">
        <f t="shared" si="46"/>
        <v>43876000</v>
      </c>
      <c r="H75" s="131">
        <f t="shared" si="46"/>
        <v>5083000</v>
      </c>
      <c r="I75" s="132">
        <f t="shared" si="46"/>
        <v>-560000</v>
      </c>
      <c r="J75" s="131">
        <f t="shared" si="46"/>
        <v>19351000</v>
      </c>
      <c r="K75" s="132">
        <f t="shared" si="46"/>
        <v>4656326</v>
      </c>
      <c r="L75" s="131">
        <f t="shared" si="46"/>
        <v>4304000</v>
      </c>
      <c r="M75" s="132">
        <f t="shared" si="46"/>
        <v>-22665159</v>
      </c>
      <c r="N75" s="131">
        <f t="shared" si="46"/>
        <v>11363000</v>
      </c>
      <c r="O75" s="132">
        <f t="shared" si="46"/>
        <v>44180077</v>
      </c>
      <c r="P75" s="131">
        <f>$H75      +$J75      +$L75      +$N75</f>
        <v>40101000</v>
      </c>
      <c r="Q75" s="132">
        <f>$I75      +$K75      +$M75      +$O75</f>
        <v>25611244</v>
      </c>
      <c r="R75" s="72">
        <f>IF(($L75      =0),0,((($N75      -$L75      )/$L75      )*100))</f>
        <v>164.01022304832713</v>
      </c>
      <c r="S75" s="73">
        <f>IF(($M75      =0),0,((($O75      -$M75      )/$M75      )*100))</f>
        <v>-294.92506979545124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89.567140176896274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57.203707674439386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AR2GN/DKCsWjjUJUkR2jYQD884rsWho+c6va07EoTSzQGISJdjfUgkqoDiM6RX4Czx860Dg/+GHKY0Sw8u13zQ==" saltValue="s4J/jItGxoYufqP/2aHRW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131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3600000</v>
      </c>
      <c r="C10" s="118"/>
      <c r="D10" s="118"/>
      <c r="E10" s="118">
        <f t="shared" ref="E10:E17" si="0">$B10      +$C10      +$D10</f>
        <v>3600000</v>
      </c>
      <c r="F10" s="119">
        <v>3600000</v>
      </c>
      <c r="G10" s="120">
        <v>3600000</v>
      </c>
      <c r="H10" s="119">
        <v>206000</v>
      </c>
      <c r="I10" s="120"/>
      <c r="J10" s="119">
        <v>537000</v>
      </c>
      <c r="K10" s="120"/>
      <c r="L10" s="119">
        <v>1675000</v>
      </c>
      <c r="M10" s="120"/>
      <c r="N10" s="119"/>
      <c r="O10" s="120"/>
      <c r="P10" s="119">
        <f t="shared" ref="P10:P17" si="1">$H10      +$J10      +$L10      +$N10</f>
        <v>2418000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-100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67.166666666666657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3600000</v>
      </c>
      <c r="C17" s="121">
        <f>SUM(C9:C16)</f>
        <v>0</v>
      </c>
      <c r="D17" s="121"/>
      <c r="E17" s="121">
        <f t="shared" si="0"/>
        <v>3600000</v>
      </c>
      <c r="F17" s="122">
        <f t="shared" ref="F17:O17" si="7">SUM(F9:F16)</f>
        <v>3600000</v>
      </c>
      <c r="G17" s="123">
        <f t="shared" si="7"/>
        <v>3600000</v>
      </c>
      <c r="H17" s="122">
        <f t="shared" si="7"/>
        <v>206000</v>
      </c>
      <c r="I17" s="123">
        <f t="shared" si="7"/>
        <v>0</v>
      </c>
      <c r="J17" s="122">
        <f t="shared" si="7"/>
        <v>537000</v>
      </c>
      <c r="K17" s="123">
        <f t="shared" si="7"/>
        <v>0</v>
      </c>
      <c r="L17" s="122">
        <f t="shared" si="7"/>
        <v>1675000</v>
      </c>
      <c r="M17" s="123">
        <f t="shared" si="7"/>
        <v>0</v>
      </c>
      <c r="N17" s="122">
        <f t="shared" si="7"/>
        <v>0</v>
      </c>
      <c r="O17" s="123">
        <f t="shared" si="7"/>
        <v>0</v>
      </c>
      <c r="P17" s="122">
        <f t="shared" si="1"/>
        <v>2418000</v>
      </c>
      <c r="Q17" s="123">
        <f t="shared" si="2"/>
        <v>0</v>
      </c>
      <c r="R17" s="63">
        <f t="shared" si="3"/>
        <v>-100</v>
      </c>
      <c r="S17" s="64">
        <f t="shared" si="4"/>
        <v>0</v>
      </c>
      <c r="T17" s="63">
        <f>IF((SUM($E9:$E14))=0,0,(P17/(SUM($E9:$E14))*100))</f>
        <v>67.166666666666657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2866000</v>
      </c>
      <c r="C31" s="118"/>
      <c r="D31" s="118"/>
      <c r="E31" s="118">
        <f>$B31      +$C31      +$D31</f>
        <v>2866000</v>
      </c>
      <c r="F31" s="119">
        <v>2866000</v>
      </c>
      <c r="G31" s="120">
        <v>2866000</v>
      </c>
      <c r="H31" s="119"/>
      <c r="I31" s="120"/>
      <c r="J31" s="119">
        <v>1917000</v>
      </c>
      <c r="K31" s="120"/>
      <c r="L31" s="119">
        <v>880000</v>
      </c>
      <c r="M31" s="120"/>
      <c r="N31" s="119"/>
      <c r="O31" s="120"/>
      <c r="P31" s="119">
        <f>$H31      +$J31      +$L31      +$N31</f>
        <v>2797000</v>
      </c>
      <c r="Q31" s="120">
        <f>$I31      +$K31      +$M31      +$O31</f>
        <v>0</v>
      </c>
      <c r="R31" s="59">
        <f>IF(($L31      =0),0,((($N31      -$L31      )/$L31      )*100))</f>
        <v>-100</v>
      </c>
      <c r="S31" s="60">
        <f>IF(($M31      =0),0,((($O31      -$M31      )/$M31      )*100))</f>
        <v>0</v>
      </c>
      <c r="T31" s="59">
        <f>IF(($E31      =0),0,(($P31      /$E31      )*100))</f>
        <v>97.592463363572918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2866000</v>
      </c>
      <c r="C32" s="121">
        <f>SUM(C28:C31)</f>
        <v>0</v>
      </c>
      <c r="D32" s="121"/>
      <c r="E32" s="121">
        <f>$B32      +$C32      +$D32</f>
        <v>2866000</v>
      </c>
      <c r="F32" s="122">
        <f t="shared" ref="F32:O32" si="16">SUM(F28:F31)</f>
        <v>2866000</v>
      </c>
      <c r="G32" s="123">
        <f t="shared" si="16"/>
        <v>2866000</v>
      </c>
      <c r="H32" s="122">
        <f t="shared" si="16"/>
        <v>0</v>
      </c>
      <c r="I32" s="123">
        <f t="shared" si="16"/>
        <v>0</v>
      </c>
      <c r="J32" s="122">
        <f t="shared" si="16"/>
        <v>1917000</v>
      </c>
      <c r="K32" s="123">
        <f t="shared" si="16"/>
        <v>0</v>
      </c>
      <c r="L32" s="122">
        <f t="shared" si="16"/>
        <v>880000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2797000</v>
      </c>
      <c r="Q32" s="123">
        <f>$I32      +$K32      +$M32      +$O32</f>
        <v>0</v>
      </c>
      <c r="R32" s="63">
        <f>IF(($L32      =0),0,((($N32      -$L32      )/$L32      )*100))</f>
        <v>-100</v>
      </c>
      <c r="S32" s="64">
        <f>IF(($M32      =0),0,((($O32      -$M32      )/$M32      )*100))</f>
        <v>0</v>
      </c>
      <c r="T32" s="63">
        <f>IF($E32   =0,0,($P32   /$E32   )*100)</f>
        <v>97.592463363572918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1674000</v>
      </c>
      <c r="C34" s="118"/>
      <c r="D34" s="118"/>
      <c r="E34" s="118">
        <f>$B34      +$C34      +$D34</f>
        <v>1674000</v>
      </c>
      <c r="F34" s="119">
        <v>1674000</v>
      </c>
      <c r="G34" s="120">
        <v>1674000</v>
      </c>
      <c r="H34" s="119">
        <v>259000</v>
      </c>
      <c r="I34" s="120"/>
      <c r="J34" s="119">
        <v>128000</v>
      </c>
      <c r="K34" s="120"/>
      <c r="L34" s="119">
        <v>417000</v>
      </c>
      <c r="M34" s="120"/>
      <c r="N34" s="119">
        <v>447000</v>
      </c>
      <c r="O34" s="120"/>
      <c r="P34" s="119">
        <f>$H34      +$J34      +$L34      +$N34</f>
        <v>1251000</v>
      </c>
      <c r="Q34" s="120">
        <f>$I34      +$K34      +$M34      +$O34</f>
        <v>0</v>
      </c>
      <c r="R34" s="59">
        <f>IF(($L34      =0),0,((($N34      -$L34      )/$L34      )*100))</f>
        <v>7.1942446043165464</v>
      </c>
      <c r="S34" s="60">
        <f>IF(($M34      =0),0,((($O34      -$M34      )/$M34      )*100))</f>
        <v>0</v>
      </c>
      <c r="T34" s="59">
        <f>IF(($E34      =0),0,(($P34      /$E34      )*100))</f>
        <v>74.731182795698928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1674000</v>
      </c>
      <c r="C35" s="121">
        <f>C34</f>
        <v>0</v>
      </c>
      <c r="D35" s="121"/>
      <c r="E35" s="121">
        <f>$B35      +$C35      +$D35</f>
        <v>1674000</v>
      </c>
      <c r="F35" s="122">
        <f t="shared" ref="F35:O35" si="17">F34</f>
        <v>1674000</v>
      </c>
      <c r="G35" s="123">
        <f t="shared" si="17"/>
        <v>1674000</v>
      </c>
      <c r="H35" s="122">
        <f t="shared" si="17"/>
        <v>259000</v>
      </c>
      <c r="I35" s="123">
        <f t="shared" si="17"/>
        <v>0</v>
      </c>
      <c r="J35" s="122">
        <f t="shared" si="17"/>
        <v>128000</v>
      </c>
      <c r="K35" s="123">
        <f t="shared" si="17"/>
        <v>0</v>
      </c>
      <c r="L35" s="122">
        <f t="shared" si="17"/>
        <v>417000</v>
      </c>
      <c r="M35" s="123">
        <f t="shared" si="17"/>
        <v>0</v>
      </c>
      <c r="N35" s="122">
        <f t="shared" si="17"/>
        <v>447000</v>
      </c>
      <c r="O35" s="123">
        <f t="shared" si="17"/>
        <v>0</v>
      </c>
      <c r="P35" s="122">
        <f>$H35      +$J35      +$L35      +$N35</f>
        <v>1251000</v>
      </c>
      <c r="Q35" s="123">
        <f>$I35      +$K35      +$M35      +$O35</f>
        <v>0</v>
      </c>
      <c r="R35" s="63">
        <f>IF(($L35      =0),0,((($N35      -$L35      )/$L35      )*100))</f>
        <v>7.1942446043165464</v>
      </c>
      <c r="S35" s="64">
        <f>IF(($M35      =0),0,((($O35      -$M35      )/$M35      )*100))</f>
        <v>0</v>
      </c>
      <c r="T35" s="63">
        <f>IF($E35   =0,0,($P35   /$E35   )*100)</f>
        <v>74.731182795698928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0</v>
      </c>
      <c r="C42" s="121">
        <f>SUM(C37:C41)</f>
        <v>0</v>
      </c>
      <c r="D42" s="121"/>
      <c r="E42" s="121">
        <f t="shared" si="18"/>
        <v>0</v>
      </c>
      <c r="F42" s="122">
        <f t="shared" ref="F42:O42" si="25">SUM(F37:F41)</f>
        <v>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>
        <v>457588000</v>
      </c>
      <c r="C45" s="118"/>
      <c r="D45" s="118"/>
      <c r="E45" s="118">
        <f t="shared" si="26"/>
        <v>457588000</v>
      </c>
      <c r="F45" s="119">
        <v>457588000</v>
      </c>
      <c r="G45" s="120">
        <v>457588000</v>
      </c>
      <c r="H45" s="119">
        <v>81369000</v>
      </c>
      <c r="I45" s="120"/>
      <c r="J45" s="119">
        <v>61377000</v>
      </c>
      <c r="K45" s="120"/>
      <c r="L45" s="119">
        <v>58257000</v>
      </c>
      <c r="M45" s="120"/>
      <c r="N45" s="119">
        <v>137601000</v>
      </c>
      <c r="O45" s="120"/>
      <c r="P45" s="119">
        <f t="shared" si="27"/>
        <v>338604000</v>
      </c>
      <c r="Q45" s="120">
        <f t="shared" si="28"/>
        <v>0</v>
      </c>
      <c r="R45" s="59">
        <f t="shared" si="29"/>
        <v>136.19650857407692</v>
      </c>
      <c r="S45" s="60">
        <f t="shared" si="30"/>
        <v>0</v>
      </c>
      <c r="T45" s="59">
        <f t="shared" si="31"/>
        <v>73.997569866342644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123267000</v>
      </c>
      <c r="C53" s="118"/>
      <c r="D53" s="118"/>
      <c r="E53" s="118">
        <f t="shared" si="26"/>
        <v>123267000</v>
      </c>
      <c r="F53" s="119">
        <v>123267000</v>
      </c>
      <c r="G53" s="120">
        <v>123267000</v>
      </c>
      <c r="H53" s="119">
        <v>56842000</v>
      </c>
      <c r="I53" s="120"/>
      <c r="J53" s="119">
        <v>43157000</v>
      </c>
      <c r="K53" s="120"/>
      <c r="L53" s="119">
        <v>23268000</v>
      </c>
      <c r="M53" s="120"/>
      <c r="N53" s="119"/>
      <c r="O53" s="120"/>
      <c r="P53" s="119">
        <f t="shared" si="27"/>
        <v>123267000</v>
      </c>
      <c r="Q53" s="120">
        <f t="shared" si="28"/>
        <v>0</v>
      </c>
      <c r="R53" s="59">
        <f t="shared" si="29"/>
        <v>-100</v>
      </c>
      <c r="S53" s="60">
        <f t="shared" si="30"/>
        <v>0</v>
      </c>
      <c r="T53" s="59">
        <f t="shared" si="31"/>
        <v>100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580855000</v>
      </c>
      <c r="C55" s="121">
        <f>SUM(C44:C54)</f>
        <v>0</v>
      </c>
      <c r="D55" s="121"/>
      <c r="E55" s="121">
        <f t="shared" si="26"/>
        <v>580855000</v>
      </c>
      <c r="F55" s="122">
        <f t="shared" ref="F55:O55" si="33">SUM(F44:F54)</f>
        <v>580855000</v>
      </c>
      <c r="G55" s="123">
        <f t="shared" si="33"/>
        <v>580855000</v>
      </c>
      <c r="H55" s="122">
        <f t="shared" si="33"/>
        <v>138211000</v>
      </c>
      <c r="I55" s="123">
        <f t="shared" si="33"/>
        <v>0</v>
      </c>
      <c r="J55" s="122">
        <f t="shared" si="33"/>
        <v>104534000</v>
      </c>
      <c r="K55" s="123">
        <f t="shared" si="33"/>
        <v>0</v>
      </c>
      <c r="L55" s="122">
        <f t="shared" si="33"/>
        <v>81525000</v>
      </c>
      <c r="M55" s="123">
        <f t="shared" si="33"/>
        <v>0</v>
      </c>
      <c r="N55" s="122">
        <f t="shared" si="33"/>
        <v>137601000</v>
      </c>
      <c r="O55" s="123">
        <f t="shared" si="33"/>
        <v>0</v>
      </c>
      <c r="P55" s="122">
        <f t="shared" si="27"/>
        <v>461871000</v>
      </c>
      <c r="Q55" s="123">
        <f t="shared" si="28"/>
        <v>0</v>
      </c>
      <c r="R55" s="63">
        <f t="shared" si="29"/>
        <v>68.783808647654098</v>
      </c>
      <c r="S55" s="64">
        <f t="shared" si="30"/>
        <v>0</v>
      </c>
      <c r="T55" s="63">
        <f>IF((+$E45+$E47+$E49+$E50+$E53) =0,0,(P55   /(+$E45+$E47+$E49+$E50+$E53) )*100)</f>
        <v>79.515713904502846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588995000</v>
      </c>
      <c r="C69" s="130">
        <f>SUM(C9:C16,C19:C25,C28:C31,C34,C37:C41,C44:C54,C57:C60,C63:C67)</f>
        <v>0</v>
      </c>
      <c r="D69" s="130"/>
      <c r="E69" s="130">
        <f t="shared" si="35"/>
        <v>588995000</v>
      </c>
      <c r="F69" s="131">
        <f t="shared" ref="F69:O69" si="43">SUM(F9:F16,F19:F25,F28:F31,F34,F37:F41,F44:F54,F57:F60,F63:F67)</f>
        <v>588995000</v>
      </c>
      <c r="G69" s="132">
        <f t="shared" si="43"/>
        <v>588995000</v>
      </c>
      <c r="H69" s="131">
        <f t="shared" si="43"/>
        <v>138676000</v>
      </c>
      <c r="I69" s="132">
        <f t="shared" si="43"/>
        <v>0</v>
      </c>
      <c r="J69" s="131">
        <f t="shared" si="43"/>
        <v>107116000</v>
      </c>
      <c r="K69" s="132">
        <f t="shared" si="43"/>
        <v>0</v>
      </c>
      <c r="L69" s="131">
        <f t="shared" si="43"/>
        <v>84497000</v>
      </c>
      <c r="M69" s="132">
        <f t="shared" si="43"/>
        <v>0</v>
      </c>
      <c r="N69" s="131">
        <f t="shared" si="43"/>
        <v>138048000</v>
      </c>
      <c r="O69" s="132">
        <f t="shared" si="43"/>
        <v>0</v>
      </c>
      <c r="P69" s="131">
        <f t="shared" si="36"/>
        <v>468337000</v>
      </c>
      <c r="Q69" s="132">
        <f t="shared" si="37"/>
        <v>0</v>
      </c>
      <c r="R69" s="72">
        <f t="shared" si="38"/>
        <v>63.376214540161193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79.514596898106092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165171000</v>
      </c>
      <c r="C71" s="118"/>
      <c r="D71" s="118"/>
      <c r="E71" s="118">
        <f>$B71      +$C71      +$D71</f>
        <v>165171000</v>
      </c>
      <c r="F71" s="119">
        <v>165171000</v>
      </c>
      <c r="G71" s="120">
        <v>165171000</v>
      </c>
      <c r="H71" s="119">
        <v>74057000</v>
      </c>
      <c r="I71" s="120"/>
      <c r="J71" s="119">
        <v>55363000</v>
      </c>
      <c r="K71" s="120"/>
      <c r="L71" s="119">
        <v>26501000</v>
      </c>
      <c r="M71" s="120"/>
      <c r="N71" s="119">
        <v>9250000</v>
      </c>
      <c r="O71" s="120"/>
      <c r="P71" s="119">
        <f>$H71      +$J71      +$L71      +$N71</f>
        <v>165171000</v>
      </c>
      <c r="Q71" s="120">
        <f>$I71      +$K71      +$M71      +$O71</f>
        <v>0</v>
      </c>
      <c r="R71" s="59">
        <f>IF(($L71      =0),0,((($N71      -$L71      )/$L71      )*100))</f>
        <v>-65.095656767669141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165171000</v>
      </c>
      <c r="C73" s="127">
        <f>SUM(C71:C72)</f>
        <v>0</v>
      </c>
      <c r="D73" s="127"/>
      <c r="E73" s="127">
        <f>$B73      +$C73      +$D73</f>
        <v>165171000</v>
      </c>
      <c r="F73" s="128">
        <f t="shared" ref="F73:O73" si="44">SUM(F71:F72)</f>
        <v>165171000</v>
      </c>
      <c r="G73" s="129">
        <f t="shared" si="44"/>
        <v>165171000</v>
      </c>
      <c r="H73" s="128">
        <f t="shared" si="44"/>
        <v>74057000</v>
      </c>
      <c r="I73" s="129">
        <f t="shared" si="44"/>
        <v>0</v>
      </c>
      <c r="J73" s="128">
        <f t="shared" si="44"/>
        <v>55363000</v>
      </c>
      <c r="K73" s="129">
        <f t="shared" si="44"/>
        <v>0</v>
      </c>
      <c r="L73" s="128">
        <f t="shared" si="44"/>
        <v>26501000</v>
      </c>
      <c r="M73" s="129">
        <f t="shared" si="44"/>
        <v>0</v>
      </c>
      <c r="N73" s="128">
        <f t="shared" si="44"/>
        <v>9250000</v>
      </c>
      <c r="O73" s="129">
        <f t="shared" si="44"/>
        <v>0</v>
      </c>
      <c r="P73" s="128">
        <f>$H73      +$J73      +$L73      +$N73</f>
        <v>165171000</v>
      </c>
      <c r="Q73" s="129">
        <f>$I73      +$K73      +$M73      +$O73</f>
        <v>0</v>
      </c>
      <c r="R73" s="68">
        <f>IF(($L73      =0),0,((($N73      -$L73      )/$L73      )*100))</f>
        <v>-65.095656767669141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165171000</v>
      </c>
      <c r="C74" s="130">
        <f>SUM(C71:C72)</f>
        <v>0</v>
      </c>
      <c r="D74" s="130"/>
      <c r="E74" s="130">
        <f>$B74      +$C74      +$D74</f>
        <v>165171000</v>
      </c>
      <c r="F74" s="131">
        <f t="shared" ref="F74:O74" si="45">SUM(F71:F72)</f>
        <v>165171000</v>
      </c>
      <c r="G74" s="132">
        <f t="shared" si="45"/>
        <v>165171000</v>
      </c>
      <c r="H74" s="131">
        <f t="shared" si="45"/>
        <v>74057000</v>
      </c>
      <c r="I74" s="132">
        <f t="shared" si="45"/>
        <v>0</v>
      </c>
      <c r="J74" s="131">
        <f t="shared" si="45"/>
        <v>55363000</v>
      </c>
      <c r="K74" s="132">
        <f t="shared" si="45"/>
        <v>0</v>
      </c>
      <c r="L74" s="131">
        <f t="shared" si="45"/>
        <v>26501000</v>
      </c>
      <c r="M74" s="132">
        <f t="shared" si="45"/>
        <v>0</v>
      </c>
      <c r="N74" s="131">
        <f t="shared" si="45"/>
        <v>9250000</v>
      </c>
      <c r="O74" s="132">
        <f t="shared" si="45"/>
        <v>0</v>
      </c>
      <c r="P74" s="131">
        <f>$H74      +$J74      +$L74      +$N74</f>
        <v>165171000</v>
      </c>
      <c r="Q74" s="132">
        <f>$I74      +$K74      +$M74      +$O74</f>
        <v>0</v>
      </c>
      <c r="R74" s="72">
        <f>IF(($L74      =0),0,((($N74      -$L74      )/$L74      )*100))</f>
        <v>-65.095656767669141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754166000</v>
      </c>
      <c r="C75" s="130">
        <f>SUM(C9:C16,C19:C25,C28:C31,C34,C37:C41,C44:C54,C57:C60,C63:C67,C71:C72)</f>
        <v>0</v>
      </c>
      <c r="D75" s="130"/>
      <c r="E75" s="130">
        <f>$B75      +$C75      +$D75</f>
        <v>754166000</v>
      </c>
      <c r="F75" s="131">
        <f t="shared" ref="F75:O75" si="46">SUM(F9:F16,F19:F25,F28:F31,F34,F37:F41,F44:F54,F57:F60,F63:F67,F71:F72)</f>
        <v>754166000</v>
      </c>
      <c r="G75" s="132">
        <f t="shared" si="46"/>
        <v>754166000</v>
      </c>
      <c r="H75" s="131">
        <f t="shared" si="46"/>
        <v>212733000</v>
      </c>
      <c r="I75" s="132">
        <f t="shared" si="46"/>
        <v>0</v>
      </c>
      <c r="J75" s="131">
        <f t="shared" si="46"/>
        <v>162479000</v>
      </c>
      <c r="K75" s="132">
        <f t="shared" si="46"/>
        <v>0</v>
      </c>
      <c r="L75" s="131">
        <f t="shared" si="46"/>
        <v>110998000</v>
      </c>
      <c r="M75" s="132">
        <f t="shared" si="46"/>
        <v>0</v>
      </c>
      <c r="N75" s="131">
        <f t="shared" si="46"/>
        <v>147298000</v>
      </c>
      <c r="O75" s="132">
        <f t="shared" si="46"/>
        <v>0</v>
      </c>
      <c r="P75" s="131">
        <f>$H75      +$J75      +$L75      +$N75</f>
        <v>633508000</v>
      </c>
      <c r="Q75" s="132">
        <f>$I75      +$K75      +$M75      +$O75</f>
        <v>0</v>
      </c>
      <c r="R75" s="72">
        <f>IF(($L75      =0),0,((($N75      -$L75      )/$L75      )*100))</f>
        <v>32.703291951206324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84.001135028627644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/N0iOiQV4nWwDW45CZf5IicQge1zepZw1+aypEfzwja39l4G1U8o5Boi4MxhA3B5jwsrcuOQxhEGxb/PMLntfg==" saltValue="/FndWLkiJA7OrQ6krwSeTw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132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74000</v>
      </c>
      <c r="I10" s="120">
        <v>49058</v>
      </c>
      <c r="J10" s="119">
        <v>278000</v>
      </c>
      <c r="K10" s="120">
        <v>279974</v>
      </c>
      <c r="L10" s="119">
        <v>1903000</v>
      </c>
      <c r="M10" s="120">
        <v>148421</v>
      </c>
      <c r="N10" s="119">
        <v>294000</v>
      </c>
      <c r="O10" s="120">
        <v>2825124</v>
      </c>
      <c r="P10" s="119">
        <f t="shared" ref="P10:P17" si="1">$H10      +$J10      +$L10      +$N10</f>
        <v>2549000</v>
      </c>
      <c r="Q10" s="120">
        <f t="shared" ref="Q10:Q17" si="2">$I10      +$K10      +$M10      +$O10</f>
        <v>3302577</v>
      </c>
      <c r="R10" s="59">
        <f t="shared" ref="R10:R17" si="3">IF(($L10      =0),0,((($N10      -$L10      )/$L10      )*100))</f>
        <v>-84.550709406200724</v>
      </c>
      <c r="S10" s="60">
        <f t="shared" ref="S10:S17" si="4">IF(($M10      =0),0,((($O10      -$M10      )/$M10      )*100))</f>
        <v>1803.4530154088707</v>
      </c>
      <c r="T10" s="59">
        <f t="shared" ref="T10:T17" si="5">IF(($E10      =0),0,(($P10      /$E10      )*100))</f>
        <v>84.966666666666669</v>
      </c>
      <c r="U10" s="61">
        <f t="shared" ref="U10:U17" si="6">IF(($E10      =0),0,(($Q10      /$E10      )*100))</f>
        <v>110.08590000000001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20394000</v>
      </c>
      <c r="C14" s="118"/>
      <c r="D14" s="118"/>
      <c r="E14" s="118">
        <f t="shared" si="0"/>
        <v>20394000</v>
      </c>
      <c r="F14" s="119">
        <v>20394000</v>
      </c>
      <c r="G14" s="120">
        <v>10600000</v>
      </c>
      <c r="H14" s="119"/>
      <c r="I14" s="120"/>
      <c r="J14" s="119">
        <v>395000</v>
      </c>
      <c r="K14" s="120"/>
      <c r="L14" s="119">
        <v>295000</v>
      </c>
      <c r="M14" s="120">
        <v>395000</v>
      </c>
      <c r="N14" s="119">
        <v>4971000</v>
      </c>
      <c r="O14" s="120">
        <v>3541770</v>
      </c>
      <c r="P14" s="119">
        <f t="shared" si="1"/>
        <v>5661000</v>
      </c>
      <c r="Q14" s="120">
        <f t="shared" si="2"/>
        <v>3936770</v>
      </c>
      <c r="R14" s="59">
        <f t="shared" si="3"/>
        <v>1585.0847457627119</v>
      </c>
      <c r="S14" s="60">
        <f t="shared" si="4"/>
        <v>796.65063291139245</v>
      </c>
      <c r="T14" s="59">
        <f t="shared" si="5"/>
        <v>27.758164165931156</v>
      </c>
      <c r="U14" s="61">
        <f t="shared" si="6"/>
        <v>19.303569677356087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2000000</v>
      </c>
      <c r="C15" s="118"/>
      <c r="D15" s="118"/>
      <c r="E15" s="118">
        <f t="shared" si="0"/>
        <v>2000000</v>
      </c>
      <c r="F15" s="119">
        <v>2000000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25394000</v>
      </c>
      <c r="C17" s="121">
        <f>SUM(C9:C16)</f>
        <v>0</v>
      </c>
      <c r="D17" s="121"/>
      <c r="E17" s="121">
        <f t="shared" si="0"/>
        <v>25394000</v>
      </c>
      <c r="F17" s="122">
        <f t="shared" ref="F17:O17" si="7">SUM(F9:F16)</f>
        <v>25394000</v>
      </c>
      <c r="G17" s="123">
        <f t="shared" si="7"/>
        <v>13600000</v>
      </c>
      <c r="H17" s="122">
        <f t="shared" si="7"/>
        <v>74000</v>
      </c>
      <c r="I17" s="123">
        <f t="shared" si="7"/>
        <v>49058</v>
      </c>
      <c r="J17" s="122">
        <f t="shared" si="7"/>
        <v>673000</v>
      </c>
      <c r="K17" s="123">
        <f t="shared" si="7"/>
        <v>279974</v>
      </c>
      <c r="L17" s="122">
        <f t="shared" si="7"/>
        <v>2198000</v>
      </c>
      <c r="M17" s="123">
        <f t="shared" si="7"/>
        <v>543421</v>
      </c>
      <c r="N17" s="122">
        <f t="shared" si="7"/>
        <v>5265000</v>
      </c>
      <c r="O17" s="123">
        <f t="shared" si="7"/>
        <v>6366894</v>
      </c>
      <c r="P17" s="122">
        <f t="shared" si="1"/>
        <v>8210000</v>
      </c>
      <c r="Q17" s="123">
        <f t="shared" si="2"/>
        <v>7239347</v>
      </c>
      <c r="R17" s="63">
        <f t="shared" si="3"/>
        <v>139.53594176524115</v>
      </c>
      <c r="S17" s="64">
        <f t="shared" si="4"/>
        <v>1071.631939141108</v>
      </c>
      <c r="T17" s="63">
        <f>IF((SUM($E9:$E14))=0,0,(P17/(SUM($E9:$E14))*100))</f>
        <v>35.094468667179619</v>
      </c>
      <c r="U17" s="65">
        <f>IF((SUM($E9:$E14))=0,0,(Q17/(SUM($E9:$E14))*100))</f>
        <v>30.94531503804394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>
        <v>22998000</v>
      </c>
      <c r="D23" s="118"/>
      <c r="E23" s="118">
        <f t="shared" si="8"/>
        <v>22998000</v>
      </c>
      <c r="F23" s="119">
        <v>22998000</v>
      </c>
      <c r="G23" s="120">
        <v>22998000</v>
      </c>
      <c r="H23" s="119"/>
      <c r="I23" s="120"/>
      <c r="J23" s="119"/>
      <c r="K23" s="120"/>
      <c r="L23" s="119"/>
      <c r="M23" s="120"/>
      <c r="N23" s="119">
        <v>4772000</v>
      </c>
      <c r="O23" s="120"/>
      <c r="P23" s="119">
        <f t="shared" si="9"/>
        <v>4772000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20.74963040264371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22998000</v>
      </c>
      <c r="D26" s="121"/>
      <c r="E26" s="121">
        <f t="shared" si="8"/>
        <v>22998000</v>
      </c>
      <c r="F26" s="122">
        <f t="shared" ref="F26:O26" si="15">SUM(F19:F25)</f>
        <v>22998000</v>
      </c>
      <c r="G26" s="123">
        <f t="shared" si="15"/>
        <v>22998000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4772000</v>
      </c>
      <c r="O26" s="123">
        <f t="shared" si="15"/>
        <v>0</v>
      </c>
      <c r="P26" s="122">
        <f t="shared" si="9"/>
        <v>4772000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20.74963040264371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2606000</v>
      </c>
      <c r="C34" s="118"/>
      <c r="D34" s="118"/>
      <c r="E34" s="118">
        <f>$B34      +$C34      +$D34</f>
        <v>2606000</v>
      </c>
      <c r="F34" s="119">
        <v>2606000</v>
      </c>
      <c r="G34" s="120">
        <v>2606000</v>
      </c>
      <c r="H34" s="119">
        <v>360000</v>
      </c>
      <c r="I34" s="120">
        <v>182213</v>
      </c>
      <c r="J34" s="119">
        <v>521000</v>
      </c>
      <c r="K34" s="120">
        <v>748747</v>
      </c>
      <c r="L34" s="119">
        <v>353000</v>
      </c>
      <c r="M34" s="120">
        <v>731295</v>
      </c>
      <c r="N34" s="119">
        <v>338000</v>
      </c>
      <c r="O34" s="120">
        <v>197088</v>
      </c>
      <c r="P34" s="119">
        <f>$H34      +$J34      +$L34      +$N34</f>
        <v>1572000</v>
      </c>
      <c r="Q34" s="120">
        <f>$I34      +$K34      +$M34      +$O34</f>
        <v>1859343</v>
      </c>
      <c r="R34" s="59">
        <f>IF(($L34      =0),0,((($N34      -$L34      )/$L34      )*100))</f>
        <v>-4.2492917847025495</v>
      </c>
      <c r="S34" s="60">
        <f>IF(($M34      =0),0,((($O34      -$M34      )/$M34      )*100))</f>
        <v>-73.049453366972287</v>
      </c>
      <c r="T34" s="59">
        <f>IF(($E34      =0),0,(($P34      /$E34      )*100))</f>
        <v>60.322333077513434</v>
      </c>
      <c r="U34" s="61">
        <f>IF(($E34      =0),0,(($Q34      /$E34      )*100))</f>
        <v>71.348541826554097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2606000</v>
      </c>
      <c r="C35" s="121">
        <f>C34</f>
        <v>0</v>
      </c>
      <c r="D35" s="121"/>
      <c r="E35" s="121">
        <f>$B35      +$C35      +$D35</f>
        <v>2606000</v>
      </c>
      <c r="F35" s="122">
        <f t="shared" ref="F35:O35" si="17">F34</f>
        <v>2606000</v>
      </c>
      <c r="G35" s="123">
        <f t="shared" si="17"/>
        <v>2606000</v>
      </c>
      <c r="H35" s="122">
        <f t="shared" si="17"/>
        <v>360000</v>
      </c>
      <c r="I35" s="123">
        <f t="shared" si="17"/>
        <v>182213</v>
      </c>
      <c r="J35" s="122">
        <f t="shared" si="17"/>
        <v>521000</v>
      </c>
      <c r="K35" s="123">
        <f t="shared" si="17"/>
        <v>748747</v>
      </c>
      <c r="L35" s="122">
        <f t="shared" si="17"/>
        <v>353000</v>
      </c>
      <c r="M35" s="123">
        <f t="shared" si="17"/>
        <v>731295</v>
      </c>
      <c r="N35" s="122">
        <f t="shared" si="17"/>
        <v>338000</v>
      </c>
      <c r="O35" s="123">
        <f t="shared" si="17"/>
        <v>197088</v>
      </c>
      <c r="P35" s="122">
        <f>$H35      +$J35      +$L35      +$N35</f>
        <v>1572000</v>
      </c>
      <c r="Q35" s="123">
        <f>$I35      +$K35      +$M35      +$O35</f>
        <v>1859343</v>
      </c>
      <c r="R35" s="63">
        <f>IF(($L35      =0),0,((($N35      -$L35      )/$L35      )*100))</f>
        <v>-4.2492917847025495</v>
      </c>
      <c r="S35" s="64">
        <f>IF(($M35      =0),0,((($O35      -$M35      )/$M35      )*100))</f>
        <v>-73.049453366972287</v>
      </c>
      <c r="T35" s="63">
        <f>IF($E35   =0,0,($P35   /$E35   )*100)</f>
        <v>60.322333077513434</v>
      </c>
      <c r="U35" s="65">
        <f>IF($E35   =0,0,($Q35   /$E35   )*100)</f>
        <v>71.348541826554097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>
        <v>24733000</v>
      </c>
      <c r="C37" s="118"/>
      <c r="D37" s="118"/>
      <c r="E37" s="118">
        <f t="shared" ref="E37:E42" si="18">$B37      +$C37      +$D37</f>
        <v>24733000</v>
      </c>
      <c r="F37" s="119">
        <v>24733000</v>
      </c>
      <c r="G37" s="120">
        <v>24733000</v>
      </c>
      <c r="H37" s="119"/>
      <c r="I37" s="120"/>
      <c r="J37" s="119">
        <v>8754000</v>
      </c>
      <c r="K37" s="120"/>
      <c r="L37" s="119"/>
      <c r="M37" s="120">
        <v>7672043</v>
      </c>
      <c r="N37" s="119"/>
      <c r="O37" s="120">
        <v>131331</v>
      </c>
      <c r="P37" s="119">
        <f t="shared" ref="P37:P42" si="19">$H37      +$J37      +$L37      +$N37</f>
        <v>8754000</v>
      </c>
      <c r="Q37" s="120">
        <f t="shared" ref="Q37:Q42" si="20">$I37      +$K37      +$M37      +$O37</f>
        <v>7803374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-98.288187383725557</v>
      </c>
      <c r="T37" s="59">
        <f t="shared" ref="T37:T42" si="23">IF(($E37      =0),0,(($P37      /$E37      )*100))</f>
        <v>35.394008005498726</v>
      </c>
      <c r="U37" s="61">
        <f t="shared" ref="U37:U42" si="24">IF(($E37      =0),0,(($Q37      /$E37      )*100))</f>
        <v>31.550454857882183</v>
      </c>
      <c r="V37" s="119">
        <v>284000</v>
      </c>
      <c r="W37" s="120" t="s">
        <v>36</v>
      </c>
    </row>
    <row r="38" spans="1:23" ht="12.95" customHeight="1" x14ac:dyDescent="0.2">
      <c r="A38" s="58" t="s">
        <v>62</v>
      </c>
      <c r="B38" s="118">
        <v>25736000</v>
      </c>
      <c r="C38" s="118">
        <v>2348000</v>
      </c>
      <c r="D38" s="118"/>
      <c r="E38" s="118">
        <f t="shared" si="18"/>
        <v>28084000</v>
      </c>
      <c r="F38" s="119">
        <v>25736000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5000000</v>
      </c>
      <c r="C40" s="118"/>
      <c r="D40" s="118"/>
      <c r="E40" s="118">
        <f t="shared" si="18"/>
        <v>5000000</v>
      </c>
      <c r="F40" s="119">
        <v>5000000</v>
      </c>
      <c r="G40" s="120">
        <v>5000000</v>
      </c>
      <c r="H40" s="119"/>
      <c r="I40" s="120"/>
      <c r="J40" s="119">
        <v>1459000</v>
      </c>
      <c r="K40" s="120">
        <v>2858345</v>
      </c>
      <c r="L40" s="119"/>
      <c r="M40" s="120">
        <v>614873</v>
      </c>
      <c r="N40" s="119"/>
      <c r="O40" s="120"/>
      <c r="P40" s="119">
        <f t="shared" si="19"/>
        <v>1459000</v>
      </c>
      <c r="Q40" s="120">
        <f t="shared" si="20"/>
        <v>3473218</v>
      </c>
      <c r="R40" s="59">
        <f t="shared" si="21"/>
        <v>0</v>
      </c>
      <c r="S40" s="60">
        <f t="shared" si="22"/>
        <v>-100</v>
      </c>
      <c r="T40" s="59">
        <f t="shared" si="23"/>
        <v>29.18</v>
      </c>
      <c r="U40" s="61">
        <f t="shared" si="24"/>
        <v>69.464359999999999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55469000</v>
      </c>
      <c r="C42" s="121">
        <f>SUM(C37:C41)</f>
        <v>2348000</v>
      </c>
      <c r="D42" s="121"/>
      <c r="E42" s="121">
        <f t="shared" si="18"/>
        <v>57817000</v>
      </c>
      <c r="F42" s="122">
        <f t="shared" ref="F42:O42" si="25">SUM(F37:F41)</f>
        <v>55469000</v>
      </c>
      <c r="G42" s="123">
        <f t="shared" si="25"/>
        <v>29733000</v>
      </c>
      <c r="H42" s="122">
        <f t="shared" si="25"/>
        <v>0</v>
      </c>
      <c r="I42" s="123">
        <f t="shared" si="25"/>
        <v>0</v>
      </c>
      <c r="J42" s="122">
        <f t="shared" si="25"/>
        <v>10213000</v>
      </c>
      <c r="K42" s="123">
        <f t="shared" si="25"/>
        <v>2858345</v>
      </c>
      <c r="L42" s="122">
        <f t="shared" si="25"/>
        <v>0</v>
      </c>
      <c r="M42" s="123">
        <f t="shared" si="25"/>
        <v>8286916</v>
      </c>
      <c r="N42" s="122">
        <f t="shared" si="25"/>
        <v>0</v>
      </c>
      <c r="O42" s="123">
        <f t="shared" si="25"/>
        <v>131331</v>
      </c>
      <c r="P42" s="122">
        <f t="shared" si="19"/>
        <v>10213000</v>
      </c>
      <c r="Q42" s="123">
        <f t="shared" si="20"/>
        <v>11276592</v>
      </c>
      <c r="R42" s="63">
        <f t="shared" si="21"/>
        <v>0</v>
      </c>
      <c r="S42" s="64">
        <f t="shared" si="22"/>
        <v>-98.415200540225101</v>
      </c>
      <c r="T42" s="63">
        <f>IF((+$E37+$E40) =0,0,(P42   /(+$E37+$E40) )*100)</f>
        <v>34.349039787441562</v>
      </c>
      <c r="U42" s="65">
        <f>IF((+$E37+$E40) =0,0,(Q42   /(+$E37+$E40) )*100)</f>
        <v>37.926183028957723</v>
      </c>
      <c r="V42" s="122">
        <f>SUM(V37:V41)</f>
        <v>284000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70000000</v>
      </c>
      <c r="C53" s="118"/>
      <c r="D53" s="118"/>
      <c r="E53" s="118">
        <f t="shared" si="26"/>
        <v>70000000</v>
      </c>
      <c r="F53" s="119">
        <v>70000000</v>
      </c>
      <c r="G53" s="120">
        <v>40000000</v>
      </c>
      <c r="H53" s="119">
        <v>5905000</v>
      </c>
      <c r="I53" s="120">
        <v>2744551</v>
      </c>
      <c r="J53" s="119">
        <v>5288000</v>
      </c>
      <c r="K53" s="120">
        <v>5035043</v>
      </c>
      <c r="L53" s="119">
        <v>5161000</v>
      </c>
      <c r="M53" s="120">
        <v>3413589</v>
      </c>
      <c r="N53" s="119">
        <v>16226000</v>
      </c>
      <c r="O53" s="120">
        <v>3123080</v>
      </c>
      <c r="P53" s="119">
        <f t="shared" si="27"/>
        <v>32580000</v>
      </c>
      <c r="Q53" s="120">
        <f t="shared" si="28"/>
        <v>14316263</v>
      </c>
      <c r="R53" s="59">
        <f t="shared" si="29"/>
        <v>214.3964347994575</v>
      </c>
      <c r="S53" s="60">
        <f t="shared" si="30"/>
        <v>-8.510368412834703</v>
      </c>
      <c r="T53" s="59">
        <f t="shared" si="31"/>
        <v>46.542857142857144</v>
      </c>
      <c r="U53" s="61">
        <f t="shared" si="32"/>
        <v>20.451804285714285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70000000</v>
      </c>
      <c r="C55" s="121">
        <f>SUM(C44:C54)</f>
        <v>0</v>
      </c>
      <c r="D55" s="121"/>
      <c r="E55" s="121">
        <f t="shared" si="26"/>
        <v>70000000</v>
      </c>
      <c r="F55" s="122">
        <f t="shared" ref="F55:O55" si="33">SUM(F44:F54)</f>
        <v>70000000</v>
      </c>
      <c r="G55" s="123">
        <f t="shared" si="33"/>
        <v>40000000</v>
      </c>
      <c r="H55" s="122">
        <f t="shared" si="33"/>
        <v>5905000</v>
      </c>
      <c r="I55" s="123">
        <f t="shared" si="33"/>
        <v>2744551</v>
      </c>
      <c r="J55" s="122">
        <f t="shared" si="33"/>
        <v>5288000</v>
      </c>
      <c r="K55" s="123">
        <f t="shared" si="33"/>
        <v>5035043</v>
      </c>
      <c r="L55" s="122">
        <f t="shared" si="33"/>
        <v>5161000</v>
      </c>
      <c r="M55" s="123">
        <f t="shared" si="33"/>
        <v>3413589</v>
      </c>
      <c r="N55" s="122">
        <f t="shared" si="33"/>
        <v>16226000</v>
      </c>
      <c r="O55" s="123">
        <f t="shared" si="33"/>
        <v>3123080</v>
      </c>
      <c r="P55" s="122">
        <f t="shared" si="27"/>
        <v>32580000</v>
      </c>
      <c r="Q55" s="123">
        <f t="shared" si="28"/>
        <v>14316263</v>
      </c>
      <c r="R55" s="63">
        <f t="shared" si="29"/>
        <v>214.3964347994575</v>
      </c>
      <c r="S55" s="64">
        <f t="shared" si="30"/>
        <v>-8.510368412834703</v>
      </c>
      <c r="T55" s="63">
        <f>IF((+$E45+$E47+$E49+$E50+$E53) =0,0,(P55   /(+$E45+$E47+$E49+$E50+$E53) )*100)</f>
        <v>46.542857142857144</v>
      </c>
      <c r="U55" s="65">
        <f>IF((+$E45+$E47+$E49+$E50+$E53) =0,0,(Q55   /(+$E45+$E47+$E49+$E50+$E53) )*100)</f>
        <v>20.451804285714285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153469000</v>
      </c>
      <c r="C69" s="130">
        <f>SUM(C9:C16,C19:C25,C28:C31,C34,C37:C41,C44:C54,C57:C60,C63:C67)</f>
        <v>25346000</v>
      </c>
      <c r="D69" s="130"/>
      <c r="E69" s="130">
        <f t="shared" si="35"/>
        <v>178815000</v>
      </c>
      <c r="F69" s="131">
        <f t="shared" ref="F69:O69" si="43">SUM(F9:F16,F19:F25,F28:F31,F34,F37:F41,F44:F54,F57:F60,F63:F67)</f>
        <v>176467000</v>
      </c>
      <c r="G69" s="132">
        <f t="shared" si="43"/>
        <v>108937000</v>
      </c>
      <c r="H69" s="131">
        <f t="shared" si="43"/>
        <v>6339000</v>
      </c>
      <c r="I69" s="132">
        <f t="shared" si="43"/>
        <v>2975822</v>
      </c>
      <c r="J69" s="131">
        <f t="shared" si="43"/>
        <v>16695000</v>
      </c>
      <c r="K69" s="132">
        <f t="shared" si="43"/>
        <v>8922109</v>
      </c>
      <c r="L69" s="131">
        <f t="shared" si="43"/>
        <v>7712000</v>
      </c>
      <c r="M69" s="132">
        <f t="shared" si="43"/>
        <v>12975221</v>
      </c>
      <c r="N69" s="131">
        <f t="shared" si="43"/>
        <v>26601000</v>
      </c>
      <c r="O69" s="132">
        <f t="shared" si="43"/>
        <v>9818393</v>
      </c>
      <c r="P69" s="131">
        <f t="shared" si="36"/>
        <v>57347000</v>
      </c>
      <c r="Q69" s="132">
        <f t="shared" si="37"/>
        <v>34691545</v>
      </c>
      <c r="R69" s="72">
        <f t="shared" si="38"/>
        <v>244.92997925311201</v>
      </c>
      <c r="S69" s="73">
        <f t="shared" si="39"/>
        <v>-24.329666523599098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38.557530037450164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23.325026389925434</v>
      </c>
      <c r="V69" s="131">
        <f>SUM(V9:V16,V19:V25,V28:V31,V34,V37:V41,V44:V54,V57:V60,V63:V67)</f>
        <v>284000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108271000</v>
      </c>
      <c r="C71" s="118"/>
      <c r="D71" s="118"/>
      <c r="E71" s="118">
        <f>$B71      +$C71      +$D71</f>
        <v>108271000</v>
      </c>
      <c r="F71" s="119">
        <v>108271000</v>
      </c>
      <c r="G71" s="120">
        <v>78171000</v>
      </c>
      <c r="H71" s="119"/>
      <c r="I71" s="120"/>
      <c r="J71" s="119">
        <v>31539000</v>
      </c>
      <c r="K71" s="120">
        <v>8211704</v>
      </c>
      <c r="L71" s="119">
        <v>28395000</v>
      </c>
      <c r="M71" s="120">
        <v>35228002</v>
      </c>
      <c r="N71" s="119">
        <v>7380000</v>
      </c>
      <c r="O71" s="120">
        <v>11524149</v>
      </c>
      <c r="P71" s="119">
        <f>$H71      +$J71      +$L71      +$N71</f>
        <v>67314000</v>
      </c>
      <c r="Q71" s="120">
        <f>$I71      +$K71      +$M71      +$O71</f>
        <v>54963855</v>
      </c>
      <c r="R71" s="59">
        <f>IF(($L71      =0),0,((($N71      -$L71      )/$L71      )*100))</f>
        <v>-74.009508716323296</v>
      </c>
      <c r="S71" s="60">
        <f>IF(($M71      =0),0,((($O71      -$M71      )/$M71      )*100))</f>
        <v>-67.286963932839555</v>
      </c>
      <c r="T71" s="59">
        <f>IF(($E71      =0),0,(($P71      /$E71      )*100))</f>
        <v>62.171772681512124</v>
      </c>
      <c r="U71" s="61">
        <f>IF(($E71      =0),0,(($Q71      /$E71      )*100))</f>
        <v>50.765075597343703</v>
      </c>
      <c r="V71" s="119">
        <v>2574000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108271000</v>
      </c>
      <c r="C73" s="127">
        <f>SUM(C71:C72)</f>
        <v>0</v>
      </c>
      <c r="D73" s="127"/>
      <c r="E73" s="127">
        <f>$B73      +$C73      +$D73</f>
        <v>108271000</v>
      </c>
      <c r="F73" s="128">
        <f t="shared" ref="F73:O73" si="44">SUM(F71:F72)</f>
        <v>108271000</v>
      </c>
      <c r="G73" s="129">
        <f t="shared" si="44"/>
        <v>78171000</v>
      </c>
      <c r="H73" s="128">
        <f t="shared" si="44"/>
        <v>0</v>
      </c>
      <c r="I73" s="129">
        <f t="shared" si="44"/>
        <v>0</v>
      </c>
      <c r="J73" s="128">
        <f t="shared" si="44"/>
        <v>31539000</v>
      </c>
      <c r="K73" s="129">
        <f t="shared" si="44"/>
        <v>8211704</v>
      </c>
      <c r="L73" s="128">
        <f t="shared" si="44"/>
        <v>28395000</v>
      </c>
      <c r="M73" s="129">
        <f t="shared" si="44"/>
        <v>35228002</v>
      </c>
      <c r="N73" s="128">
        <f t="shared" si="44"/>
        <v>7380000</v>
      </c>
      <c r="O73" s="129">
        <f t="shared" si="44"/>
        <v>11524149</v>
      </c>
      <c r="P73" s="128">
        <f>$H73      +$J73      +$L73      +$N73</f>
        <v>67314000</v>
      </c>
      <c r="Q73" s="129">
        <f>$I73      +$K73      +$M73      +$O73</f>
        <v>54963855</v>
      </c>
      <c r="R73" s="68">
        <f>IF(($L73      =0),0,((($N73      -$L73      )/$L73      )*100))</f>
        <v>-74.009508716323296</v>
      </c>
      <c r="S73" s="69">
        <f>IF(($M73      =0),0,((($O73      -$M73      )/$M73      )*100))</f>
        <v>-67.286963932839555</v>
      </c>
      <c r="T73" s="68">
        <f>IF(($E71      =0),0,(($P71      /$E71      )*100))</f>
        <v>62.171772681512124</v>
      </c>
      <c r="U73" s="70">
        <f>IF($E71   =0,0,($Q71   /$E71 )*100)</f>
        <v>50.765075597343703</v>
      </c>
      <c r="V73" s="128">
        <f>SUM(V71:V72)</f>
        <v>2574000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108271000</v>
      </c>
      <c r="C74" s="130">
        <f>SUM(C71:C72)</f>
        <v>0</v>
      </c>
      <c r="D74" s="130"/>
      <c r="E74" s="130">
        <f>$B74      +$C74      +$D74</f>
        <v>108271000</v>
      </c>
      <c r="F74" s="131">
        <f t="shared" ref="F74:O74" si="45">SUM(F71:F72)</f>
        <v>108271000</v>
      </c>
      <c r="G74" s="132">
        <f t="shared" si="45"/>
        <v>78171000</v>
      </c>
      <c r="H74" s="131">
        <f t="shared" si="45"/>
        <v>0</v>
      </c>
      <c r="I74" s="132">
        <f t="shared" si="45"/>
        <v>0</v>
      </c>
      <c r="J74" s="131">
        <f t="shared" si="45"/>
        <v>31539000</v>
      </c>
      <c r="K74" s="132">
        <f t="shared" si="45"/>
        <v>8211704</v>
      </c>
      <c r="L74" s="131">
        <f t="shared" si="45"/>
        <v>28395000</v>
      </c>
      <c r="M74" s="132">
        <f t="shared" si="45"/>
        <v>35228002</v>
      </c>
      <c r="N74" s="131">
        <f t="shared" si="45"/>
        <v>7380000</v>
      </c>
      <c r="O74" s="132">
        <f t="shared" si="45"/>
        <v>11524149</v>
      </c>
      <c r="P74" s="131">
        <f>$H74      +$J74      +$L74      +$N74</f>
        <v>67314000</v>
      </c>
      <c r="Q74" s="132">
        <f>$I74      +$K74      +$M74      +$O74</f>
        <v>54963855</v>
      </c>
      <c r="R74" s="72">
        <f>IF(($L74      =0),0,((($N74      -$L74      )/$L74      )*100))</f>
        <v>-74.009508716323296</v>
      </c>
      <c r="S74" s="73">
        <f>IF(($M74      =0),0,((($O74      -$M74      )/$M74      )*100))</f>
        <v>-67.286963932839555</v>
      </c>
      <c r="T74" s="72">
        <f>IF(($E71      =0),0,(($P71      /$E71      )*100))</f>
        <v>62.171772681512124</v>
      </c>
      <c r="U74" s="76">
        <f>IF($E71   =0,0,($Q71   /$E71 )*100)</f>
        <v>50.765075597343703</v>
      </c>
      <c r="V74" s="131">
        <f>SUM(V71:V72)</f>
        <v>2574000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261740000</v>
      </c>
      <c r="C75" s="130">
        <f>SUM(C9:C16,C19:C25,C28:C31,C34,C37:C41,C44:C54,C57:C60,C63:C67,C71:C72)</f>
        <v>25346000</v>
      </c>
      <c r="D75" s="130"/>
      <c r="E75" s="130">
        <f>$B75      +$C75      +$D75</f>
        <v>287086000</v>
      </c>
      <c r="F75" s="131">
        <f t="shared" ref="F75:O75" si="46">SUM(F9:F16,F19:F25,F28:F31,F34,F37:F41,F44:F54,F57:F60,F63:F67,F71:F72)</f>
        <v>284738000</v>
      </c>
      <c r="G75" s="132">
        <f t="shared" si="46"/>
        <v>187108000</v>
      </c>
      <c r="H75" s="131">
        <f t="shared" si="46"/>
        <v>6339000</v>
      </c>
      <c r="I75" s="132">
        <f t="shared" si="46"/>
        <v>2975822</v>
      </c>
      <c r="J75" s="131">
        <f t="shared" si="46"/>
        <v>48234000</v>
      </c>
      <c r="K75" s="132">
        <f t="shared" si="46"/>
        <v>17133813</v>
      </c>
      <c r="L75" s="131">
        <f t="shared" si="46"/>
        <v>36107000</v>
      </c>
      <c r="M75" s="132">
        <f t="shared" si="46"/>
        <v>48203223</v>
      </c>
      <c r="N75" s="131">
        <f t="shared" si="46"/>
        <v>33981000</v>
      </c>
      <c r="O75" s="132">
        <f t="shared" si="46"/>
        <v>21342542</v>
      </c>
      <c r="P75" s="131">
        <f>$H75      +$J75      +$L75      +$N75</f>
        <v>124661000</v>
      </c>
      <c r="Q75" s="132">
        <f>$I75      +$K75      +$M75      +$O75</f>
        <v>89655400</v>
      </c>
      <c r="R75" s="72">
        <f>IF(($L75      =0),0,((($N75      -$L75      )/$L75      )*100))</f>
        <v>-5.8880549477940569</v>
      </c>
      <c r="S75" s="73">
        <f>IF(($M75      =0),0,((($O75      -$M75      )/$M75      )*100))</f>
        <v>-55.723827844457617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48.505848203515924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34.885098170442255</v>
      </c>
      <c r="V75" s="131">
        <f>SUM(V9:V16,V19:V25,V28:V31,V34,V37:V41,V44:V54,V57:V60,V63:V67,V71:V72)</f>
        <v>2858000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YqssCXowuBSCzrZhDYKwkelrhhAewzRRmohsXnIZuf3Cuhz6aq7WB44KJ7q3bf30Nj+dZRj5WnxZkpjfw1RXGw==" saltValue="A1MgV+Qv46HUriA7AZwtP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133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3800000</v>
      </c>
      <c r="C10" s="118"/>
      <c r="D10" s="118"/>
      <c r="E10" s="118">
        <f t="shared" ref="E10:E17" si="0">$B10      +$C10      +$D10</f>
        <v>3800000</v>
      </c>
      <c r="F10" s="119">
        <v>3800000</v>
      </c>
      <c r="G10" s="120">
        <v>3800000</v>
      </c>
      <c r="H10" s="119">
        <v>2510000</v>
      </c>
      <c r="I10" s="120"/>
      <c r="J10" s="119">
        <v>796000</v>
      </c>
      <c r="K10" s="120"/>
      <c r="L10" s="119">
        <v>343000</v>
      </c>
      <c r="M10" s="120"/>
      <c r="N10" s="119">
        <v>84000</v>
      </c>
      <c r="O10" s="120"/>
      <c r="P10" s="119">
        <f t="shared" ref="P10:P17" si="1">$H10      +$J10      +$L10      +$N10</f>
        <v>3733000</v>
      </c>
      <c r="Q10" s="120">
        <f t="shared" ref="Q10:Q17" si="2">$I10      +$K10      +$M10      +$O10</f>
        <v>0</v>
      </c>
      <c r="R10" s="59">
        <f t="shared" ref="R10:R17" si="3">IF(($L10      =0),0,((($N10      -$L10      )/$L10      )*100))</f>
        <v>-75.510204081632651</v>
      </c>
      <c r="S10" s="60">
        <f t="shared" ref="S10:S17" si="4">IF(($M10      =0),0,((($O10      -$M10      )/$M10      )*100))</f>
        <v>0</v>
      </c>
      <c r="T10" s="59">
        <f t="shared" ref="T10:T17" si="5">IF(($E10      =0),0,(($P10      /$E10      )*100))</f>
        <v>98.23684210526315</v>
      </c>
      <c r="U10" s="61">
        <f t="shared" ref="U10:U17" si="6">IF(($E10      =0),0,(($Q10      /$E10      )*100))</f>
        <v>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3800000</v>
      </c>
      <c r="C17" s="121">
        <f>SUM(C9:C16)</f>
        <v>0</v>
      </c>
      <c r="D17" s="121"/>
      <c r="E17" s="121">
        <f t="shared" si="0"/>
        <v>3800000</v>
      </c>
      <c r="F17" s="122">
        <f t="shared" ref="F17:O17" si="7">SUM(F9:F16)</f>
        <v>3800000</v>
      </c>
      <c r="G17" s="123">
        <f t="shared" si="7"/>
        <v>3800000</v>
      </c>
      <c r="H17" s="122">
        <f t="shared" si="7"/>
        <v>2510000</v>
      </c>
      <c r="I17" s="123">
        <f t="shared" si="7"/>
        <v>0</v>
      </c>
      <c r="J17" s="122">
        <f t="shared" si="7"/>
        <v>796000</v>
      </c>
      <c r="K17" s="123">
        <f t="shared" si="7"/>
        <v>0</v>
      </c>
      <c r="L17" s="122">
        <f t="shared" si="7"/>
        <v>343000</v>
      </c>
      <c r="M17" s="123">
        <f t="shared" si="7"/>
        <v>0</v>
      </c>
      <c r="N17" s="122">
        <f t="shared" si="7"/>
        <v>84000</v>
      </c>
      <c r="O17" s="123">
        <f t="shared" si="7"/>
        <v>0</v>
      </c>
      <c r="P17" s="122">
        <f t="shared" si="1"/>
        <v>3733000</v>
      </c>
      <c r="Q17" s="123">
        <f t="shared" si="2"/>
        <v>0</v>
      </c>
      <c r="R17" s="63">
        <f t="shared" si="3"/>
        <v>-75.510204081632651</v>
      </c>
      <c r="S17" s="64">
        <f t="shared" si="4"/>
        <v>0</v>
      </c>
      <c r="T17" s="63">
        <f>IF((SUM($E9:$E14))=0,0,(P17/(SUM($E9:$E14))*100))</f>
        <v>98.23684210526315</v>
      </c>
      <c r="U17" s="65">
        <f>IF((SUM($E9:$E14))=0,0,(Q17/(SUM($E9:$E14))*100))</f>
        <v>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1419000</v>
      </c>
      <c r="C34" s="118"/>
      <c r="D34" s="118"/>
      <c r="E34" s="118">
        <f>$B34      +$C34      +$D34</f>
        <v>1419000</v>
      </c>
      <c r="F34" s="119">
        <v>1419000</v>
      </c>
      <c r="G34" s="120">
        <v>1419000</v>
      </c>
      <c r="H34" s="119">
        <v>242000</v>
      </c>
      <c r="I34" s="120"/>
      <c r="J34" s="119">
        <v>354000</v>
      </c>
      <c r="K34" s="120"/>
      <c r="L34" s="119">
        <v>398000</v>
      </c>
      <c r="M34" s="120"/>
      <c r="N34" s="119">
        <v>269000</v>
      </c>
      <c r="O34" s="120"/>
      <c r="P34" s="119">
        <f>$H34      +$J34      +$L34      +$N34</f>
        <v>1263000</v>
      </c>
      <c r="Q34" s="120">
        <f>$I34      +$K34      +$M34      +$O34</f>
        <v>0</v>
      </c>
      <c r="R34" s="59">
        <f>IF(($L34      =0),0,((($N34      -$L34      )/$L34      )*100))</f>
        <v>-32.412060301507537</v>
      </c>
      <c r="S34" s="60">
        <f>IF(($M34      =0),0,((($O34      -$M34      )/$M34      )*100))</f>
        <v>0</v>
      </c>
      <c r="T34" s="59">
        <f>IF(($E34      =0),0,(($P34      /$E34      )*100))</f>
        <v>89.006342494714588</v>
      </c>
      <c r="U34" s="61">
        <f>IF(($E34      =0),0,(($Q34      /$E34      )*100))</f>
        <v>0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1419000</v>
      </c>
      <c r="C35" s="121">
        <f>C34</f>
        <v>0</v>
      </c>
      <c r="D35" s="121"/>
      <c r="E35" s="121">
        <f>$B35      +$C35      +$D35</f>
        <v>1419000</v>
      </c>
      <c r="F35" s="122">
        <f t="shared" ref="F35:O35" si="17">F34</f>
        <v>1419000</v>
      </c>
      <c r="G35" s="123">
        <f t="shared" si="17"/>
        <v>1419000</v>
      </c>
      <c r="H35" s="122">
        <f t="shared" si="17"/>
        <v>242000</v>
      </c>
      <c r="I35" s="123">
        <f t="shared" si="17"/>
        <v>0</v>
      </c>
      <c r="J35" s="122">
        <f t="shared" si="17"/>
        <v>354000</v>
      </c>
      <c r="K35" s="123">
        <f t="shared" si="17"/>
        <v>0</v>
      </c>
      <c r="L35" s="122">
        <f t="shared" si="17"/>
        <v>398000</v>
      </c>
      <c r="M35" s="123">
        <f t="shared" si="17"/>
        <v>0</v>
      </c>
      <c r="N35" s="122">
        <f t="shared" si="17"/>
        <v>269000</v>
      </c>
      <c r="O35" s="123">
        <f t="shared" si="17"/>
        <v>0</v>
      </c>
      <c r="P35" s="122">
        <f>$H35      +$J35      +$L35      +$N35</f>
        <v>1263000</v>
      </c>
      <c r="Q35" s="123">
        <f>$I35      +$K35      +$M35      +$O35</f>
        <v>0</v>
      </c>
      <c r="R35" s="63">
        <f>IF(($L35      =0),0,((($N35      -$L35      )/$L35      )*100))</f>
        <v>-32.412060301507537</v>
      </c>
      <c r="S35" s="64">
        <f>IF(($M35      =0),0,((($O35      -$M35      )/$M35      )*100))</f>
        <v>0</v>
      </c>
      <c r="T35" s="63">
        <f>IF($E35   =0,0,($P35   /$E35   )*100)</f>
        <v>89.006342494714588</v>
      </c>
      <c r="U35" s="65">
        <f>IF($E35   =0,0,($Q35   /$E35   )*100)</f>
        <v>0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>
        <v>212000</v>
      </c>
      <c r="C38" s="118">
        <v>-1000</v>
      </c>
      <c r="D38" s="118"/>
      <c r="E38" s="118">
        <f t="shared" si="18"/>
        <v>211000</v>
      </c>
      <c r="F38" s="119">
        <v>212000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212000</v>
      </c>
      <c r="C42" s="121">
        <f>SUM(C37:C41)</f>
        <v>-1000</v>
      </c>
      <c r="D42" s="121"/>
      <c r="E42" s="121">
        <f t="shared" si="18"/>
        <v>211000</v>
      </c>
      <c r="F42" s="122">
        <f t="shared" ref="F42:O42" si="25">SUM(F37:F41)</f>
        <v>212000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70000000</v>
      </c>
      <c r="C53" s="118"/>
      <c r="D53" s="118"/>
      <c r="E53" s="118">
        <f t="shared" si="26"/>
        <v>70000000</v>
      </c>
      <c r="F53" s="119">
        <v>70000000</v>
      </c>
      <c r="G53" s="120">
        <v>65000000</v>
      </c>
      <c r="H53" s="119">
        <v>18003000</v>
      </c>
      <c r="I53" s="120"/>
      <c r="J53" s="119"/>
      <c r="K53" s="120"/>
      <c r="L53" s="119"/>
      <c r="M53" s="120"/>
      <c r="N53" s="119">
        <v>32409000</v>
      </c>
      <c r="O53" s="120"/>
      <c r="P53" s="119">
        <f t="shared" si="27"/>
        <v>50412000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72.017142857142858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70000000</v>
      </c>
      <c r="C55" s="121">
        <f>SUM(C44:C54)</f>
        <v>0</v>
      </c>
      <c r="D55" s="121"/>
      <c r="E55" s="121">
        <f t="shared" si="26"/>
        <v>70000000</v>
      </c>
      <c r="F55" s="122">
        <f t="shared" ref="F55:O55" si="33">SUM(F44:F54)</f>
        <v>70000000</v>
      </c>
      <c r="G55" s="123">
        <f t="shared" si="33"/>
        <v>65000000</v>
      </c>
      <c r="H55" s="122">
        <f t="shared" si="33"/>
        <v>18003000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32409000</v>
      </c>
      <c r="O55" s="123">
        <f t="shared" si="33"/>
        <v>0</v>
      </c>
      <c r="P55" s="122">
        <f t="shared" si="27"/>
        <v>50412000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72.017142857142858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75431000</v>
      </c>
      <c r="C69" s="130">
        <f>SUM(C9:C16,C19:C25,C28:C31,C34,C37:C41,C44:C54,C57:C60,C63:C67)</f>
        <v>-1000</v>
      </c>
      <c r="D69" s="130"/>
      <c r="E69" s="130">
        <f t="shared" si="35"/>
        <v>75430000</v>
      </c>
      <c r="F69" s="131">
        <f t="shared" ref="F69:O69" si="43">SUM(F9:F16,F19:F25,F28:F31,F34,F37:F41,F44:F54,F57:F60,F63:F67)</f>
        <v>75431000</v>
      </c>
      <c r="G69" s="132">
        <f t="shared" si="43"/>
        <v>70219000</v>
      </c>
      <c r="H69" s="131">
        <f t="shared" si="43"/>
        <v>20755000</v>
      </c>
      <c r="I69" s="132">
        <f t="shared" si="43"/>
        <v>0</v>
      </c>
      <c r="J69" s="131">
        <f t="shared" si="43"/>
        <v>1150000</v>
      </c>
      <c r="K69" s="132">
        <f t="shared" si="43"/>
        <v>0</v>
      </c>
      <c r="L69" s="131">
        <f t="shared" si="43"/>
        <v>741000</v>
      </c>
      <c r="M69" s="132">
        <f t="shared" si="43"/>
        <v>0</v>
      </c>
      <c r="N69" s="131">
        <f t="shared" si="43"/>
        <v>32762000</v>
      </c>
      <c r="O69" s="132">
        <f t="shared" si="43"/>
        <v>0</v>
      </c>
      <c r="P69" s="131">
        <f t="shared" si="36"/>
        <v>55408000</v>
      </c>
      <c r="Q69" s="132">
        <f t="shared" si="37"/>
        <v>0</v>
      </c>
      <c r="R69" s="72">
        <f t="shared" si="38"/>
        <v>4321.3225371120107</v>
      </c>
      <c r="S69" s="73">
        <f t="shared" si="39"/>
        <v>0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73.662239593719676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0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33772000</v>
      </c>
      <c r="C71" s="118"/>
      <c r="D71" s="118"/>
      <c r="E71" s="118">
        <f>$B71      +$C71      +$D71</f>
        <v>33772000</v>
      </c>
      <c r="F71" s="119">
        <v>33772000</v>
      </c>
      <c r="G71" s="120">
        <v>33772000</v>
      </c>
      <c r="H71" s="119">
        <v>5000000</v>
      </c>
      <c r="I71" s="120"/>
      <c r="J71" s="119">
        <v>20161000</v>
      </c>
      <c r="K71" s="120"/>
      <c r="L71" s="119">
        <v>8611000</v>
      </c>
      <c r="M71" s="120"/>
      <c r="N71" s="119"/>
      <c r="O71" s="120"/>
      <c r="P71" s="119">
        <f>$H71      +$J71      +$L71      +$N71</f>
        <v>33772000</v>
      </c>
      <c r="Q71" s="120">
        <f>$I71      +$K71      +$M71      +$O71</f>
        <v>0</v>
      </c>
      <c r="R71" s="59">
        <f>IF(($L71      =0),0,((($N71      -$L71      )/$L71      )*100))</f>
        <v>-100</v>
      </c>
      <c r="S71" s="60">
        <f>IF(($M71      =0),0,((($O71      -$M71      )/$M71      )*100))</f>
        <v>0</v>
      </c>
      <c r="T71" s="59">
        <f>IF(($E71      =0),0,(($P71      /$E71      )*100))</f>
        <v>100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33772000</v>
      </c>
      <c r="C73" s="127">
        <f>SUM(C71:C72)</f>
        <v>0</v>
      </c>
      <c r="D73" s="127"/>
      <c r="E73" s="127">
        <f>$B73      +$C73      +$D73</f>
        <v>33772000</v>
      </c>
      <c r="F73" s="128">
        <f t="shared" ref="F73:O73" si="44">SUM(F71:F72)</f>
        <v>33772000</v>
      </c>
      <c r="G73" s="129">
        <f t="shared" si="44"/>
        <v>33772000</v>
      </c>
      <c r="H73" s="128">
        <f t="shared" si="44"/>
        <v>5000000</v>
      </c>
      <c r="I73" s="129">
        <f t="shared" si="44"/>
        <v>0</v>
      </c>
      <c r="J73" s="128">
        <f t="shared" si="44"/>
        <v>20161000</v>
      </c>
      <c r="K73" s="129">
        <f t="shared" si="44"/>
        <v>0</v>
      </c>
      <c r="L73" s="128">
        <f t="shared" si="44"/>
        <v>8611000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33772000</v>
      </c>
      <c r="Q73" s="129">
        <f>$I73      +$K73      +$M73      +$O73</f>
        <v>0</v>
      </c>
      <c r="R73" s="68">
        <f>IF(($L73      =0),0,((($N73      -$L73      )/$L73      )*100))</f>
        <v>-100</v>
      </c>
      <c r="S73" s="69">
        <f>IF(($M73      =0),0,((($O73      -$M73      )/$M73      )*100))</f>
        <v>0</v>
      </c>
      <c r="T73" s="68">
        <f>IF(($E71      =0),0,(($P71      /$E71      )*100))</f>
        <v>100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33772000</v>
      </c>
      <c r="C74" s="130">
        <f>SUM(C71:C72)</f>
        <v>0</v>
      </c>
      <c r="D74" s="130"/>
      <c r="E74" s="130">
        <f>$B74      +$C74      +$D74</f>
        <v>33772000</v>
      </c>
      <c r="F74" s="131">
        <f t="shared" ref="F74:O74" si="45">SUM(F71:F72)</f>
        <v>33772000</v>
      </c>
      <c r="G74" s="132">
        <f t="shared" si="45"/>
        <v>33772000</v>
      </c>
      <c r="H74" s="131">
        <f t="shared" si="45"/>
        <v>5000000</v>
      </c>
      <c r="I74" s="132">
        <f t="shared" si="45"/>
        <v>0</v>
      </c>
      <c r="J74" s="131">
        <f t="shared" si="45"/>
        <v>20161000</v>
      </c>
      <c r="K74" s="132">
        <f t="shared" si="45"/>
        <v>0</v>
      </c>
      <c r="L74" s="131">
        <f t="shared" si="45"/>
        <v>8611000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33772000</v>
      </c>
      <c r="Q74" s="132">
        <f>$I74      +$K74      +$M74      +$O74</f>
        <v>0</v>
      </c>
      <c r="R74" s="72">
        <f>IF(($L74      =0),0,((($N74      -$L74      )/$L74      )*100))</f>
        <v>-100</v>
      </c>
      <c r="S74" s="73">
        <f>IF(($M74      =0),0,((($O74      -$M74      )/$M74      )*100))</f>
        <v>0</v>
      </c>
      <c r="T74" s="72">
        <f>IF(($E71      =0),0,(($P71      /$E71      )*100))</f>
        <v>100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109203000</v>
      </c>
      <c r="C75" s="130">
        <f>SUM(C9:C16,C19:C25,C28:C31,C34,C37:C41,C44:C54,C57:C60,C63:C67,C71:C72)</f>
        <v>-1000</v>
      </c>
      <c r="D75" s="130"/>
      <c r="E75" s="130">
        <f>$B75      +$C75      +$D75</f>
        <v>109202000</v>
      </c>
      <c r="F75" s="131">
        <f t="shared" ref="F75:O75" si="46">SUM(F9:F16,F19:F25,F28:F31,F34,F37:F41,F44:F54,F57:F60,F63:F67,F71:F72)</f>
        <v>109203000</v>
      </c>
      <c r="G75" s="132">
        <f t="shared" si="46"/>
        <v>103991000</v>
      </c>
      <c r="H75" s="131">
        <f t="shared" si="46"/>
        <v>25755000</v>
      </c>
      <c r="I75" s="132">
        <f t="shared" si="46"/>
        <v>0</v>
      </c>
      <c r="J75" s="131">
        <f t="shared" si="46"/>
        <v>21311000</v>
      </c>
      <c r="K75" s="132">
        <f t="shared" si="46"/>
        <v>0</v>
      </c>
      <c r="L75" s="131">
        <f t="shared" si="46"/>
        <v>9352000</v>
      </c>
      <c r="M75" s="132">
        <f t="shared" si="46"/>
        <v>0</v>
      </c>
      <c r="N75" s="131">
        <f t="shared" si="46"/>
        <v>32762000</v>
      </c>
      <c r="O75" s="132">
        <f t="shared" si="46"/>
        <v>0</v>
      </c>
      <c r="P75" s="131">
        <f>$H75      +$J75      +$L75      +$N75</f>
        <v>89180000</v>
      </c>
      <c r="Q75" s="132">
        <f>$I75      +$K75      +$M75      +$O75</f>
        <v>0</v>
      </c>
      <c r="R75" s="72">
        <f>IF(($L75      =0),0,((($N75      -$L75      )/$L75      )*100))</f>
        <v>250.32078699743371</v>
      </c>
      <c r="S75" s="73">
        <f>IF(($M75      =0),0,((($O75      -$M75      )/$M75      )*100))</f>
        <v>0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81.823269811268815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0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2Zk14vja7y1n68p8lncep6E8JXLorI+9HHDGp2WwoDQ2XAue2PMhUG9NIMTC0cHpC4CHcGEoN57EkBmStkRMtQ==" saltValue="cOSTpeDYDdybSDAUpt0XY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134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3000000</v>
      </c>
      <c r="C10" s="118"/>
      <c r="D10" s="118"/>
      <c r="E10" s="118">
        <f t="shared" ref="E10:E17" si="0">$B10      +$C10      +$D10</f>
        <v>3000000</v>
      </c>
      <c r="F10" s="119">
        <v>3000000</v>
      </c>
      <c r="G10" s="120">
        <v>3000000</v>
      </c>
      <c r="H10" s="119">
        <v>269000</v>
      </c>
      <c r="I10" s="120"/>
      <c r="J10" s="119">
        <v>571000</v>
      </c>
      <c r="K10" s="120">
        <v>777491</v>
      </c>
      <c r="L10" s="119">
        <v>388000</v>
      </c>
      <c r="M10" s="120">
        <v>477999</v>
      </c>
      <c r="N10" s="119">
        <v>93000</v>
      </c>
      <c r="O10" s="120">
        <v>599388</v>
      </c>
      <c r="P10" s="119">
        <f t="shared" ref="P10:P17" si="1">$H10      +$J10      +$L10      +$N10</f>
        <v>1321000</v>
      </c>
      <c r="Q10" s="120">
        <f t="shared" ref="Q10:Q17" si="2">$I10      +$K10      +$M10      +$O10</f>
        <v>1854878</v>
      </c>
      <c r="R10" s="59">
        <f t="shared" ref="R10:R17" si="3">IF(($L10      =0),0,((($N10      -$L10      )/$L10      )*100))</f>
        <v>-76.030927835051543</v>
      </c>
      <c r="S10" s="60">
        <f t="shared" ref="S10:S17" si="4">IF(($M10      =0),0,((($O10      -$M10      )/$M10      )*100))</f>
        <v>25.395241412638935</v>
      </c>
      <c r="T10" s="59">
        <f t="shared" ref="T10:T17" si="5">IF(($E10      =0),0,(($P10      /$E10      )*100))</f>
        <v>44.033333333333339</v>
      </c>
      <c r="U10" s="61">
        <f t="shared" ref="U10:U17" si="6">IF(($E10      =0),0,(($Q10      /$E10      )*100))</f>
        <v>61.829266666666669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>
        <v>10000000</v>
      </c>
      <c r="C14" s="118"/>
      <c r="D14" s="118"/>
      <c r="E14" s="118">
        <f t="shared" si="0"/>
        <v>10000000</v>
      </c>
      <c r="F14" s="119">
        <v>10000000</v>
      </c>
      <c r="G14" s="120">
        <v>10000000</v>
      </c>
      <c r="H14" s="119">
        <v>3984000</v>
      </c>
      <c r="I14" s="120"/>
      <c r="J14" s="119">
        <v>260000</v>
      </c>
      <c r="K14" s="120">
        <v>13702024</v>
      </c>
      <c r="L14" s="119"/>
      <c r="M14" s="120">
        <v>-11412885</v>
      </c>
      <c r="N14" s="119">
        <v>5756000</v>
      </c>
      <c r="O14" s="120">
        <v>6759970</v>
      </c>
      <c r="P14" s="119">
        <f t="shared" si="1"/>
        <v>10000000</v>
      </c>
      <c r="Q14" s="120">
        <f t="shared" si="2"/>
        <v>9049109</v>
      </c>
      <c r="R14" s="59">
        <f t="shared" si="3"/>
        <v>0</v>
      </c>
      <c r="S14" s="60">
        <f t="shared" si="4"/>
        <v>-159.23103579857326</v>
      </c>
      <c r="T14" s="59">
        <f t="shared" si="5"/>
        <v>100</v>
      </c>
      <c r="U14" s="61">
        <f t="shared" si="6"/>
        <v>90.49109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>
        <v>1000000</v>
      </c>
      <c r="C15" s="118"/>
      <c r="D15" s="118"/>
      <c r="E15" s="118">
        <f t="shared" si="0"/>
        <v>1000000</v>
      </c>
      <c r="F15" s="119">
        <v>1000000</v>
      </c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14000000</v>
      </c>
      <c r="C17" s="121">
        <f>SUM(C9:C16)</f>
        <v>0</v>
      </c>
      <c r="D17" s="121"/>
      <c r="E17" s="121">
        <f t="shared" si="0"/>
        <v>14000000</v>
      </c>
      <c r="F17" s="122">
        <f t="shared" ref="F17:O17" si="7">SUM(F9:F16)</f>
        <v>14000000</v>
      </c>
      <c r="G17" s="123">
        <f t="shared" si="7"/>
        <v>13000000</v>
      </c>
      <c r="H17" s="122">
        <f t="shared" si="7"/>
        <v>4253000</v>
      </c>
      <c r="I17" s="123">
        <f t="shared" si="7"/>
        <v>0</v>
      </c>
      <c r="J17" s="122">
        <f t="shared" si="7"/>
        <v>831000</v>
      </c>
      <c r="K17" s="123">
        <f t="shared" si="7"/>
        <v>14479515</v>
      </c>
      <c r="L17" s="122">
        <f t="shared" si="7"/>
        <v>388000</v>
      </c>
      <c r="M17" s="123">
        <f t="shared" si="7"/>
        <v>-10934886</v>
      </c>
      <c r="N17" s="122">
        <f t="shared" si="7"/>
        <v>5849000</v>
      </c>
      <c r="O17" s="123">
        <f t="shared" si="7"/>
        <v>7359358</v>
      </c>
      <c r="P17" s="122">
        <f t="shared" si="1"/>
        <v>11321000</v>
      </c>
      <c r="Q17" s="123">
        <f t="shared" si="2"/>
        <v>10903987</v>
      </c>
      <c r="R17" s="63">
        <f t="shared" si="3"/>
        <v>1407.4742268041239</v>
      </c>
      <c r="S17" s="64">
        <f t="shared" si="4"/>
        <v>-167.30164356537415</v>
      </c>
      <c r="T17" s="63">
        <f>IF((SUM($E9:$E14))=0,0,(P17/(SUM($E9:$E14))*100))</f>
        <v>87.084615384615375</v>
      </c>
      <c r="U17" s="65">
        <f>IF((SUM($E9:$E14))=0,0,(Q17/(SUM($E9:$E14))*100))</f>
        <v>83.876823076923074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>
        <v>16000000</v>
      </c>
      <c r="C22" s="118"/>
      <c r="D22" s="118"/>
      <c r="E22" s="118">
        <f t="shared" si="8"/>
        <v>16000000</v>
      </c>
      <c r="F22" s="119">
        <v>16000000</v>
      </c>
      <c r="G22" s="120">
        <v>16000000</v>
      </c>
      <c r="H22" s="119"/>
      <c r="I22" s="120"/>
      <c r="J22" s="119">
        <v>3772000</v>
      </c>
      <c r="K22" s="120"/>
      <c r="L22" s="119"/>
      <c r="M22" s="120">
        <v>6114144</v>
      </c>
      <c r="N22" s="119">
        <v>4052000</v>
      </c>
      <c r="O22" s="120">
        <v>409467</v>
      </c>
      <c r="P22" s="119">
        <f t="shared" si="9"/>
        <v>7824000</v>
      </c>
      <c r="Q22" s="120">
        <f t="shared" si="10"/>
        <v>6523611</v>
      </c>
      <c r="R22" s="59">
        <f t="shared" si="11"/>
        <v>0</v>
      </c>
      <c r="S22" s="60">
        <f t="shared" si="12"/>
        <v>-93.302954591844738</v>
      </c>
      <c r="T22" s="59">
        <f t="shared" si="13"/>
        <v>48.9</v>
      </c>
      <c r="U22" s="61">
        <f t="shared" si="14"/>
        <v>40.772568749999998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16000000</v>
      </c>
      <c r="C26" s="121">
        <f>SUM(C19:C25)</f>
        <v>0</v>
      </c>
      <c r="D26" s="121"/>
      <c r="E26" s="121">
        <f t="shared" si="8"/>
        <v>16000000</v>
      </c>
      <c r="F26" s="122">
        <f t="shared" ref="F26:O26" si="15">SUM(F19:F25)</f>
        <v>16000000</v>
      </c>
      <c r="G26" s="123">
        <f t="shared" si="15"/>
        <v>16000000</v>
      </c>
      <c r="H26" s="122">
        <f t="shared" si="15"/>
        <v>0</v>
      </c>
      <c r="I26" s="123">
        <f t="shared" si="15"/>
        <v>0</v>
      </c>
      <c r="J26" s="122">
        <f t="shared" si="15"/>
        <v>3772000</v>
      </c>
      <c r="K26" s="123">
        <f t="shared" si="15"/>
        <v>0</v>
      </c>
      <c r="L26" s="122">
        <f t="shared" si="15"/>
        <v>0</v>
      </c>
      <c r="M26" s="123">
        <f t="shared" si="15"/>
        <v>6114144</v>
      </c>
      <c r="N26" s="122">
        <f t="shared" si="15"/>
        <v>4052000</v>
      </c>
      <c r="O26" s="123">
        <f t="shared" si="15"/>
        <v>409467</v>
      </c>
      <c r="P26" s="122">
        <f t="shared" si="9"/>
        <v>7824000</v>
      </c>
      <c r="Q26" s="123">
        <f t="shared" si="10"/>
        <v>6523611</v>
      </c>
      <c r="R26" s="63">
        <f t="shared" si="11"/>
        <v>0</v>
      </c>
      <c r="S26" s="64">
        <f t="shared" si="12"/>
        <v>-93.302954591844738</v>
      </c>
      <c r="T26" s="63">
        <f>IF(($E26-$E21-$E25)   =0,0,($P26   /($E26-$E21-$E25)   )*100)</f>
        <v>48.9</v>
      </c>
      <c r="U26" s="65">
        <f>IF(($E26-$E21-$E25)   =0,0,($Q26   /($E26-$E21-$E25)   )*100)</f>
        <v>40.772568749999998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/>
      <c r="C31" s="118"/>
      <c r="D31" s="118"/>
      <c r="E31" s="118">
        <f>$B31      +$C31      +$D31</f>
        <v>0</v>
      </c>
      <c r="F31" s="119"/>
      <c r="G31" s="120"/>
      <c r="H31" s="119"/>
      <c r="I31" s="120"/>
      <c r="J31" s="119"/>
      <c r="K31" s="120"/>
      <c r="L31" s="119"/>
      <c r="M31" s="120"/>
      <c r="N31" s="119"/>
      <c r="O31" s="120"/>
      <c r="P31" s="119">
        <f>$H31      +$J31      +$L31      +$N31</f>
        <v>0</v>
      </c>
      <c r="Q31" s="120">
        <f>$I31      +$K31      +$M31      +$O31</f>
        <v>0</v>
      </c>
      <c r="R31" s="59">
        <f>IF(($L31      =0),0,((($N31      -$L31      )/$L31      )*100))</f>
        <v>0</v>
      </c>
      <c r="S31" s="60">
        <f>IF(($M31      =0),0,((($O31      -$M31      )/$M31      )*100))</f>
        <v>0</v>
      </c>
      <c r="T31" s="59">
        <f>IF(($E31      =0),0,(($P31      /$E31      )*100))</f>
        <v>0</v>
      </c>
      <c r="U31" s="61">
        <f>IF(($E31      =0),0,(($Q31      /$E31      )*100))</f>
        <v>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0</v>
      </c>
      <c r="C32" s="121">
        <f>SUM(C28:C31)</f>
        <v>0</v>
      </c>
      <c r="D32" s="121"/>
      <c r="E32" s="121">
        <f>$B32      +$C32      +$D32</f>
        <v>0</v>
      </c>
      <c r="F32" s="122">
        <f t="shared" ref="F32:O32" si="16">SUM(F28:F31)</f>
        <v>0</v>
      </c>
      <c r="G32" s="123">
        <f t="shared" si="16"/>
        <v>0</v>
      </c>
      <c r="H32" s="122">
        <f t="shared" si="16"/>
        <v>0</v>
      </c>
      <c r="I32" s="123">
        <f t="shared" si="16"/>
        <v>0</v>
      </c>
      <c r="J32" s="122">
        <f t="shared" si="16"/>
        <v>0</v>
      </c>
      <c r="K32" s="123">
        <f t="shared" si="16"/>
        <v>0</v>
      </c>
      <c r="L32" s="122">
        <f t="shared" si="16"/>
        <v>0</v>
      </c>
      <c r="M32" s="123">
        <f t="shared" si="16"/>
        <v>0</v>
      </c>
      <c r="N32" s="122">
        <f t="shared" si="16"/>
        <v>0</v>
      </c>
      <c r="O32" s="123">
        <f t="shared" si="16"/>
        <v>0</v>
      </c>
      <c r="P32" s="122">
        <f>$H32      +$J32      +$L32      +$N32</f>
        <v>0</v>
      </c>
      <c r="Q32" s="123">
        <f>$I32      +$K32      +$M32      +$O32</f>
        <v>0</v>
      </c>
      <c r="R32" s="63">
        <f>IF(($L32      =0),0,((($N32      -$L32      )/$L32      )*100))</f>
        <v>0</v>
      </c>
      <c r="S32" s="64">
        <f>IF(($M32      =0),0,((($O32      -$M32      )/$M32      )*100))</f>
        <v>0</v>
      </c>
      <c r="T32" s="63">
        <f>IF($E32   =0,0,($P32   /$E32   )*100)</f>
        <v>0</v>
      </c>
      <c r="U32" s="65">
        <f>IF($E32   =0,0,($Q32   /$E32   )*100)</f>
        <v>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2619000</v>
      </c>
      <c r="C34" s="118"/>
      <c r="D34" s="118"/>
      <c r="E34" s="118">
        <f>$B34      +$C34      +$D34</f>
        <v>2619000</v>
      </c>
      <c r="F34" s="119">
        <v>2619000</v>
      </c>
      <c r="G34" s="120">
        <v>2619000</v>
      </c>
      <c r="H34" s="119">
        <v>189000</v>
      </c>
      <c r="I34" s="120"/>
      <c r="J34" s="119">
        <v>464000</v>
      </c>
      <c r="K34" s="120">
        <v>2429147</v>
      </c>
      <c r="L34" s="119">
        <v>759000</v>
      </c>
      <c r="M34" s="120"/>
      <c r="N34" s="119">
        <v>708000</v>
      </c>
      <c r="O34" s="120">
        <v>-632382</v>
      </c>
      <c r="P34" s="119">
        <f>$H34      +$J34      +$L34      +$N34</f>
        <v>2120000</v>
      </c>
      <c r="Q34" s="120">
        <f>$I34      +$K34      +$M34      +$O34</f>
        <v>1796765</v>
      </c>
      <c r="R34" s="59">
        <f>IF(($L34      =0),0,((($N34      -$L34      )/$L34      )*100))</f>
        <v>-6.7193675889328066</v>
      </c>
      <c r="S34" s="60">
        <f>IF(($M34      =0),0,((($O34      -$M34      )/$M34      )*100))</f>
        <v>0</v>
      </c>
      <c r="T34" s="59">
        <f>IF(($E34      =0),0,(($P34      /$E34      )*100))</f>
        <v>80.946926307751056</v>
      </c>
      <c r="U34" s="61">
        <f>IF(($E34      =0),0,(($Q34      /$E34      )*100))</f>
        <v>68.605001909125619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2619000</v>
      </c>
      <c r="C35" s="121">
        <f>C34</f>
        <v>0</v>
      </c>
      <c r="D35" s="121"/>
      <c r="E35" s="121">
        <f>$B35      +$C35      +$D35</f>
        <v>2619000</v>
      </c>
      <c r="F35" s="122">
        <f t="shared" ref="F35:O35" si="17">F34</f>
        <v>2619000</v>
      </c>
      <c r="G35" s="123">
        <f t="shared" si="17"/>
        <v>2619000</v>
      </c>
      <c r="H35" s="122">
        <f t="shared" si="17"/>
        <v>189000</v>
      </c>
      <c r="I35" s="123">
        <f t="shared" si="17"/>
        <v>0</v>
      </c>
      <c r="J35" s="122">
        <f t="shared" si="17"/>
        <v>464000</v>
      </c>
      <c r="K35" s="123">
        <f t="shared" si="17"/>
        <v>2429147</v>
      </c>
      <c r="L35" s="122">
        <f t="shared" si="17"/>
        <v>759000</v>
      </c>
      <c r="M35" s="123">
        <f t="shared" si="17"/>
        <v>0</v>
      </c>
      <c r="N35" s="122">
        <f t="shared" si="17"/>
        <v>708000</v>
      </c>
      <c r="O35" s="123">
        <f t="shared" si="17"/>
        <v>-632382</v>
      </c>
      <c r="P35" s="122">
        <f>$H35      +$J35      +$L35      +$N35</f>
        <v>2120000</v>
      </c>
      <c r="Q35" s="123">
        <f>$I35      +$K35      +$M35      +$O35</f>
        <v>1796765</v>
      </c>
      <c r="R35" s="63">
        <f>IF(($L35      =0),0,((($N35      -$L35      )/$L35      )*100))</f>
        <v>-6.7193675889328066</v>
      </c>
      <c r="S35" s="64">
        <f>IF(($M35      =0),0,((($O35      -$M35      )/$M35      )*100))</f>
        <v>0</v>
      </c>
      <c r="T35" s="63">
        <f>IF($E35   =0,0,($P35   /$E35   )*100)</f>
        <v>80.946926307751056</v>
      </c>
      <c r="U35" s="65">
        <f>IF($E35   =0,0,($Q35   /$E35   )*100)</f>
        <v>68.605001909125619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>
        <v>1868000</v>
      </c>
      <c r="W37" s="120" t="s">
        <v>36</v>
      </c>
    </row>
    <row r="38" spans="1:23" ht="12.95" customHeight="1" x14ac:dyDescent="0.2">
      <c r="A38" s="58" t="s">
        <v>62</v>
      </c>
      <c r="B38" s="118">
        <v>665000</v>
      </c>
      <c r="C38" s="118">
        <v>-375000</v>
      </c>
      <c r="D38" s="118"/>
      <c r="E38" s="118">
        <f t="shared" si="18"/>
        <v>290000</v>
      </c>
      <c r="F38" s="119">
        <v>665000</v>
      </c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/>
      <c r="C40" s="118"/>
      <c r="D40" s="118"/>
      <c r="E40" s="118">
        <f t="shared" si="18"/>
        <v>0</v>
      </c>
      <c r="F40" s="119"/>
      <c r="G40" s="120"/>
      <c r="H40" s="119"/>
      <c r="I40" s="120"/>
      <c r="J40" s="119"/>
      <c r="K40" s="120"/>
      <c r="L40" s="119"/>
      <c r="M40" s="120"/>
      <c r="N40" s="119"/>
      <c r="O40" s="120"/>
      <c r="P40" s="119">
        <f t="shared" si="19"/>
        <v>0</v>
      </c>
      <c r="Q40" s="120">
        <f t="shared" si="20"/>
        <v>0</v>
      </c>
      <c r="R40" s="59">
        <f t="shared" si="21"/>
        <v>0</v>
      </c>
      <c r="S40" s="60">
        <f t="shared" si="22"/>
        <v>0</v>
      </c>
      <c r="T40" s="59">
        <f t="shared" si="23"/>
        <v>0</v>
      </c>
      <c r="U40" s="61">
        <f t="shared" si="24"/>
        <v>0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665000</v>
      </c>
      <c r="C42" s="121">
        <f>SUM(C37:C41)</f>
        <v>-375000</v>
      </c>
      <c r="D42" s="121"/>
      <c r="E42" s="121">
        <f t="shared" si="18"/>
        <v>290000</v>
      </c>
      <c r="F42" s="122">
        <f t="shared" ref="F42:O42" si="25">SUM(F37:F41)</f>
        <v>665000</v>
      </c>
      <c r="G42" s="123">
        <f t="shared" si="25"/>
        <v>0</v>
      </c>
      <c r="H42" s="122">
        <f t="shared" si="25"/>
        <v>0</v>
      </c>
      <c r="I42" s="123">
        <f t="shared" si="25"/>
        <v>0</v>
      </c>
      <c r="J42" s="122">
        <f t="shared" si="25"/>
        <v>0</v>
      </c>
      <c r="K42" s="123">
        <f t="shared" si="25"/>
        <v>0</v>
      </c>
      <c r="L42" s="122">
        <f t="shared" si="25"/>
        <v>0</v>
      </c>
      <c r="M42" s="123">
        <f t="shared" si="25"/>
        <v>0</v>
      </c>
      <c r="N42" s="122">
        <f t="shared" si="25"/>
        <v>0</v>
      </c>
      <c r="O42" s="123">
        <f t="shared" si="25"/>
        <v>0</v>
      </c>
      <c r="P42" s="122">
        <f t="shared" si="19"/>
        <v>0</v>
      </c>
      <c r="Q42" s="123">
        <f t="shared" si="20"/>
        <v>0</v>
      </c>
      <c r="R42" s="63">
        <f t="shared" si="21"/>
        <v>0</v>
      </c>
      <c r="S42" s="64">
        <f t="shared" si="22"/>
        <v>0</v>
      </c>
      <c r="T42" s="63">
        <f>IF((+$E37+$E40) =0,0,(P42   /(+$E37+$E40) )*100)</f>
        <v>0</v>
      </c>
      <c r="U42" s="65">
        <f>IF((+$E37+$E40) =0,0,(Q42   /(+$E37+$E40) )*100)</f>
        <v>0</v>
      </c>
      <c r="V42" s="122">
        <f>SUM(V37:V41)</f>
        <v>1868000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>
        <v>42000000</v>
      </c>
      <c r="C46" s="118"/>
      <c r="D46" s="118"/>
      <c r="E46" s="118">
        <f t="shared" si="26"/>
        <v>42000000</v>
      </c>
      <c r="F46" s="119">
        <v>42000000</v>
      </c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>
        <v>60855000</v>
      </c>
      <c r="C53" s="118"/>
      <c r="D53" s="118"/>
      <c r="E53" s="118">
        <f t="shared" si="26"/>
        <v>60855000</v>
      </c>
      <c r="F53" s="119">
        <v>60855000</v>
      </c>
      <c r="G53" s="120">
        <v>60855000</v>
      </c>
      <c r="H53" s="119"/>
      <c r="I53" s="120"/>
      <c r="J53" s="119">
        <v>24661000</v>
      </c>
      <c r="K53" s="120">
        <v>24775732</v>
      </c>
      <c r="L53" s="119">
        <v>21823000</v>
      </c>
      <c r="M53" s="120">
        <v>11497647</v>
      </c>
      <c r="N53" s="119">
        <v>14371000</v>
      </c>
      <c r="O53" s="120">
        <v>27516680</v>
      </c>
      <c r="P53" s="119">
        <f t="shared" si="27"/>
        <v>60855000</v>
      </c>
      <c r="Q53" s="120">
        <f t="shared" si="28"/>
        <v>63790059</v>
      </c>
      <c r="R53" s="59">
        <f t="shared" si="29"/>
        <v>-34.147459102781468</v>
      </c>
      <c r="S53" s="60">
        <f t="shared" si="30"/>
        <v>139.3244461236286</v>
      </c>
      <c r="T53" s="59">
        <f t="shared" si="31"/>
        <v>100</v>
      </c>
      <c r="U53" s="61">
        <f t="shared" si="32"/>
        <v>104.8230367266453</v>
      </c>
      <c r="V53" s="119">
        <v>6266000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102855000</v>
      </c>
      <c r="C55" s="121">
        <f>SUM(C44:C54)</f>
        <v>0</v>
      </c>
      <c r="D55" s="121"/>
      <c r="E55" s="121">
        <f t="shared" si="26"/>
        <v>102855000</v>
      </c>
      <c r="F55" s="122">
        <f t="shared" ref="F55:O55" si="33">SUM(F44:F54)</f>
        <v>102855000</v>
      </c>
      <c r="G55" s="123">
        <f t="shared" si="33"/>
        <v>60855000</v>
      </c>
      <c r="H55" s="122">
        <f t="shared" si="33"/>
        <v>0</v>
      </c>
      <c r="I55" s="123">
        <f t="shared" si="33"/>
        <v>0</v>
      </c>
      <c r="J55" s="122">
        <f t="shared" si="33"/>
        <v>24661000</v>
      </c>
      <c r="K55" s="123">
        <f t="shared" si="33"/>
        <v>24775732</v>
      </c>
      <c r="L55" s="122">
        <f t="shared" si="33"/>
        <v>21823000</v>
      </c>
      <c r="M55" s="123">
        <f t="shared" si="33"/>
        <v>11497647</v>
      </c>
      <c r="N55" s="122">
        <f t="shared" si="33"/>
        <v>14371000</v>
      </c>
      <c r="O55" s="123">
        <f t="shared" si="33"/>
        <v>27516680</v>
      </c>
      <c r="P55" s="122">
        <f t="shared" si="27"/>
        <v>60855000</v>
      </c>
      <c r="Q55" s="123">
        <f t="shared" si="28"/>
        <v>63790059</v>
      </c>
      <c r="R55" s="63">
        <f t="shared" si="29"/>
        <v>-34.147459102781468</v>
      </c>
      <c r="S55" s="64">
        <f t="shared" si="30"/>
        <v>139.3244461236286</v>
      </c>
      <c r="T55" s="63">
        <f>IF((+$E45+$E47+$E49+$E50+$E53) =0,0,(P55   /(+$E45+$E47+$E49+$E50+$E53) )*100)</f>
        <v>100</v>
      </c>
      <c r="U55" s="65">
        <f>IF((+$E45+$E47+$E49+$E50+$E53) =0,0,(Q55   /(+$E45+$E47+$E49+$E50+$E53) )*100)</f>
        <v>104.8230367266453</v>
      </c>
      <c r="V55" s="122">
        <f>SUM(V44:V54)</f>
        <v>6266000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136139000</v>
      </c>
      <c r="C69" s="130">
        <f>SUM(C9:C16,C19:C25,C28:C31,C34,C37:C41,C44:C54,C57:C60,C63:C67)</f>
        <v>-375000</v>
      </c>
      <c r="D69" s="130"/>
      <c r="E69" s="130">
        <f t="shared" si="35"/>
        <v>135764000</v>
      </c>
      <c r="F69" s="131">
        <f t="shared" ref="F69:O69" si="43">SUM(F9:F16,F19:F25,F28:F31,F34,F37:F41,F44:F54,F57:F60,F63:F67)</f>
        <v>136139000</v>
      </c>
      <c r="G69" s="132">
        <f t="shared" si="43"/>
        <v>92474000</v>
      </c>
      <c r="H69" s="131">
        <f t="shared" si="43"/>
        <v>4442000</v>
      </c>
      <c r="I69" s="132">
        <f t="shared" si="43"/>
        <v>0</v>
      </c>
      <c r="J69" s="131">
        <f t="shared" si="43"/>
        <v>29728000</v>
      </c>
      <c r="K69" s="132">
        <f t="shared" si="43"/>
        <v>41684394</v>
      </c>
      <c r="L69" s="131">
        <f t="shared" si="43"/>
        <v>22970000</v>
      </c>
      <c r="M69" s="132">
        <f t="shared" si="43"/>
        <v>6676905</v>
      </c>
      <c r="N69" s="131">
        <f t="shared" si="43"/>
        <v>24980000</v>
      </c>
      <c r="O69" s="132">
        <f t="shared" si="43"/>
        <v>34653123</v>
      </c>
      <c r="P69" s="131">
        <f t="shared" si="36"/>
        <v>82120000</v>
      </c>
      <c r="Q69" s="132">
        <f t="shared" si="37"/>
        <v>83014422</v>
      </c>
      <c r="R69" s="72">
        <f t="shared" si="38"/>
        <v>8.7505441880713981</v>
      </c>
      <c r="S69" s="73">
        <f t="shared" si="39"/>
        <v>418.99979107086295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88.80333931699721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89.770553885416433</v>
      </c>
      <c r="V69" s="131">
        <f>SUM(V9:V16,V19:V25,V28:V31,V34,V37:V41,V44:V54,V57:V60,V63:V67)</f>
        <v>8134000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>
        <v>97509000</v>
      </c>
      <c r="C71" s="118"/>
      <c r="D71" s="118"/>
      <c r="E71" s="118">
        <f>$B71      +$C71      +$D71</f>
        <v>97509000</v>
      </c>
      <c r="F71" s="119">
        <v>97509000</v>
      </c>
      <c r="G71" s="120">
        <v>97509000</v>
      </c>
      <c r="H71" s="119">
        <v>11847000</v>
      </c>
      <c r="I71" s="120"/>
      <c r="J71" s="119">
        <v>10188000</v>
      </c>
      <c r="K71" s="120">
        <v>15782058</v>
      </c>
      <c r="L71" s="119">
        <v>26369000</v>
      </c>
      <c r="M71" s="120">
        <v>25585262</v>
      </c>
      <c r="N71" s="119">
        <v>30349000</v>
      </c>
      <c r="O71" s="120">
        <v>2498034</v>
      </c>
      <c r="P71" s="119">
        <f>$H71      +$J71      +$L71      +$N71</f>
        <v>78753000</v>
      </c>
      <c r="Q71" s="120">
        <f>$I71      +$K71      +$M71      +$O71</f>
        <v>43865354</v>
      </c>
      <c r="R71" s="59">
        <f>IF(($L71      =0),0,((($N71      -$L71      )/$L71      )*100))</f>
        <v>15.093480981455498</v>
      </c>
      <c r="S71" s="60">
        <f>IF(($M71      =0),0,((($O71      -$M71      )/$M71      )*100))</f>
        <v>-90.236433771911337</v>
      </c>
      <c r="T71" s="59">
        <f>IF(($E71      =0),0,(($P71      /$E71      )*100))</f>
        <v>80.764852475156133</v>
      </c>
      <c r="U71" s="61">
        <f>IF(($E71      =0),0,(($Q71      /$E71      )*100))</f>
        <v>44.985954117055861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97509000</v>
      </c>
      <c r="C73" s="127">
        <f>SUM(C71:C72)</f>
        <v>0</v>
      </c>
      <c r="D73" s="127"/>
      <c r="E73" s="127">
        <f>$B73      +$C73      +$D73</f>
        <v>97509000</v>
      </c>
      <c r="F73" s="128">
        <f t="shared" ref="F73:O73" si="44">SUM(F71:F72)</f>
        <v>97509000</v>
      </c>
      <c r="G73" s="129">
        <f t="shared" si="44"/>
        <v>97509000</v>
      </c>
      <c r="H73" s="128">
        <f t="shared" si="44"/>
        <v>11847000</v>
      </c>
      <c r="I73" s="129">
        <f t="shared" si="44"/>
        <v>0</v>
      </c>
      <c r="J73" s="128">
        <f t="shared" si="44"/>
        <v>10188000</v>
      </c>
      <c r="K73" s="129">
        <f t="shared" si="44"/>
        <v>15782058</v>
      </c>
      <c r="L73" s="128">
        <f t="shared" si="44"/>
        <v>26369000</v>
      </c>
      <c r="M73" s="129">
        <f t="shared" si="44"/>
        <v>25585262</v>
      </c>
      <c r="N73" s="128">
        <f t="shared" si="44"/>
        <v>30349000</v>
      </c>
      <c r="O73" s="129">
        <f t="shared" si="44"/>
        <v>2498034</v>
      </c>
      <c r="P73" s="128">
        <f>$H73      +$J73      +$L73      +$N73</f>
        <v>78753000</v>
      </c>
      <c r="Q73" s="129">
        <f>$I73      +$K73      +$M73      +$O73</f>
        <v>43865354</v>
      </c>
      <c r="R73" s="68">
        <f>IF(($L73      =0),0,((($N73      -$L73      )/$L73      )*100))</f>
        <v>15.093480981455498</v>
      </c>
      <c r="S73" s="69">
        <f>IF(($M73      =0),0,((($O73      -$M73      )/$M73      )*100))</f>
        <v>-90.236433771911337</v>
      </c>
      <c r="T73" s="68">
        <f>IF(($E71      =0),0,(($P71      /$E71      )*100))</f>
        <v>80.764852475156133</v>
      </c>
      <c r="U73" s="70">
        <f>IF($E71   =0,0,($Q71   /$E71 )*100)</f>
        <v>44.985954117055861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97509000</v>
      </c>
      <c r="C74" s="130">
        <f>SUM(C71:C72)</f>
        <v>0</v>
      </c>
      <c r="D74" s="130"/>
      <c r="E74" s="130">
        <f>$B74      +$C74      +$D74</f>
        <v>97509000</v>
      </c>
      <c r="F74" s="131">
        <f t="shared" ref="F74:O74" si="45">SUM(F71:F72)</f>
        <v>97509000</v>
      </c>
      <c r="G74" s="132">
        <f t="shared" si="45"/>
        <v>97509000</v>
      </c>
      <c r="H74" s="131">
        <f t="shared" si="45"/>
        <v>11847000</v>
      </c>
      <c r="I74" s="132">
        <f t="shared" si="45"/>
        <v>0</v>
      </c>
      <c r="J74" s="131">
        <f t="shared" si="45"/>
        <v>10188000</v>
      </c>
      <c r="K74" s="132">
        <f t="shared" si="45"/>
        <v>15782058</v>
      </c>
      <c r="L74" s="131">
        <f t="shared" si="45"/>
        <v>26369000</v>
      </c>
      <c r="M74" s="132">
        <f t="shared" si="45"/>
        <v>25585262</v>
      </c>
      <c r="N74" s="131">
        <f t="shared" si="45"/>
        <v>30349000</v>
      </c>
      <c r="O74" s="132">
        <f t="shared" si="45"/>
        <v>2498034</v>
      </c>
      <c r="P74" s="131">
        <f>$H74      +$J74      +$L74      +$N74</f>
        <v>78753000</v>
      </c>
      <c r="Q74" s="132">
        <f>$I74      +$K74      +$M74      +$O74</f>
        <v>43865354</v>
      </c>
      <c r="R74" s="72">
        <f>IF(($L74      =0),0,((($N74      -$L74      )/$L74      )*100))</f>
        <v>15.093480981455498</v>
      </c>
      <c r="S74" s="73">
        <f>IF(($M74      =0),0,((($O74      -$M74      )/$M74      )*100))</f>
        <v>-90.236433771911337</v>
      </c>
      <c r="T74" s="72">
        <f>IF(($E71      =0),0,(($P71      /$E71      )*100))</f>
        <v>80.764852475156133</v>
      </c>
      <c r="U74" s="76">
        <f>IF($E71   =0,0,($Q71   /$E71 )*100)</f>
        <v>44.985954117055861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233648000</v>
      </c>
      <c r="C75" s="130">
        <f>SUM(C9:C16,C19:C25,C28:C31,C34,C37:C41,C44:C54,C57:C60,C63:C67,C71:C72)</f>
        <v>-375000</v>
      </c>
      <c r="D75" s="130"/>
      <c r="E75" s="130">
        <f>$B75      +$C75      +$D75</f>
        <v>233273000</v>
      </c>
      <c r="F75" s="131">
        <f t="shared" ref="F75:O75" si="46">SUM(F9:F16,F19:F25,F28:F31,F34,F37:F41,F44:F54,F57:F60,F63:F67,F71:F72)</f>
        <v>233648000</v>
      </c>
      <c r="G75" s="132">
        <f t="shared" si="46"/>
        <v>189983000</v>
      </c>
      <c r="H75" s="131">
        <f t="shared" si="46"/>
        <v>16289000</v>
      </c>
      <c r="I75" s="132">
        <f t="shared" si="46"/>
        <v>0</v>
      </c>
      <c r="J75" s="131">
        <f t="shared" si="46"/>
        <v>39916000</v>
      </c>
      <c r="K75" s="132">
        <f t="shared" si="46"/>
        <v>57466452</v>
      </c>
      <c r="L75" s="131">
        <f t="shared" si="46"/>
        <v>49339000</v>
      </c>
      <c r="M75" s="132">
        <f t="shared" si="46"/>
        <v>32262167</v>
      </c>
      <c r="N75" s="131">
        <f t="shared" si="46"/>
        <v>55329000</v>
      </c>
      <c r="O75" s="132">
        <f t="shared" si="46"/>
        <v>37151157</v>
      </c>
      <c r="P75" s="131">
        <f>$H75      +$J75      +$L75      +$N75</f>
        <v>160873000</v>
      </c>
      <c r="Q75" s="132">
        <f>$I75      +$K75      +$M75      +$O75</f>
        <v>126879776</v>
      </c>
      <c r="R75" s="72">
        <f>IF(($L75      =0),0,((($N75      -$L75      )/$L75      )*100))</f>
        <v>12.140497375301486</v>
      </c>
      <c r="S75" s="73">
        <f>IF(($M75      =0),0,((($O75      -$M75      )/$M75      )*100))</f>
        <v>15.153941767147879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84.677576414731845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66.784804956232918</v>
      </c>
      <c r="V75" s="131">
        <f>SUM(V9:V16,V19:V25,V28:V31,V34,V37:V41,V44:V54,V57:V60,V63:V67,V71:V72)</f>
        <v>8134000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s6G8HNQnAreY4ikvDXiQ/wRgwRI0GTeJt0p2z5Lncz3PPCxxcveSp8mXVhRAvvtwJwWmAnpTCXhw+WqYY+lbiw==" saltValue="sqF0aPxW1Sr0PgXQNv079g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2" manualBreakCount="2">
    <brk id="76" max="16383" man="1"/>
    <brk id="97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26"/>
  <sheetViews>
    <sheetView showGridLines="0" workbookViewId="0">
      <selection sqref="A1:U1"/>
    </sheetView>
  </sheetViews>
  <sheetFormatPr defaultRowHeight="12.75" x14ac:dyDescent="0.2"/>
  <cols>
    <col min="1" max="1" width="52.7109375" customWidth="1"/>
    <col min="2" max="23" width="13.7109375" customWidth="1"/>
    <col min="24" max="24" width="2.7109375" customWidth="1"/>
  </cols>
  <sheetData>
    <row r="1" spans="1:23" x14ac:dyDescent="0.2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8"/>
      <c r="W1" s="38"/>
    </row>
    <row r="2" spans="1:23" ht="18" x14ac:dyDescent="0.25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40"/>
      <c r="W2" s="40"/>
    </row>
    <row r="3" spans="1:23" ht="18" customHeight="1" x14ac:dyDescent="0.25">
      <c r="A3" s="39" t="s">
        <v>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40"/>
      <c r="W3" s="40"/>
    </row>
    <row r="4" spans="1:23" ht="18" customHeight="1" x14ac:dyDescent="0.25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W4" s="40"/>
    </row>
    <row r="5" spans="1:23" ht="15" customHeight="1" x14ac:dyDescent="0.25">
      <c r="A5" s="41" t="s">
        <v>135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2"/>
      <c r="W5" s="42"/>
    </row>
    <row r="6" spans="1:23" ht="12.75" customHeight="1" x14ac:dyDescent="0.2">
      <c r="A6" s="43" t="s">
        <v>93</v>
      </c>
      <c r="B6" s="43" t="s">
        <v>93</v>
      </c>
      <c r="C6" s="43" t="s">
        <v>93</v>
      </c>
      <c r="D6" s="43" t="s">
        <v>1</v>
      </c>
      <c r="E6" s="44" t="s">
        <v>1</v>
      </c>
      <c r="F6" s="45" t="s">
        <v>5</v>
      </c>
      <c r="G6" s="46"/>
      <c r="H6" s="45" t="s">
        <v>6</v>
      </c>
      <c r="I6" s="46"/>
      <c r="J6" s="45" t="s">
        <v>7</v>
      </c>
      <c r="K6" s="46"/>
      <c r="L6" s="45" t="s">
        <v>8</v>
      </c>
      <c r="M6" s="46"/>
      <c r="N6" s="45" t="s">
        <v>9</v>
      </c>
      <c r="O6" s="46"/>
      <c r="P6" s="45" t="s">
        <v>10</v>
      </c>
      <c r="Q6" s="46"/>
      <c r="R6" s="45" t="s">
        <v>11</v>
      </c>
      <c r="S6" s="46"/>
      <c r="T6" s="45" t="s">
        <v>12</v>
      </c>
      <c r="U6" s="46"/>
      <c r="V6" s="45" t="s">
        <v>13</v>
      </c>
      <c r="W6" s="46"/>
    </row>
    <row r="7" spans="1:23" ht="76.5" x14ac:dyDescent="0.2">
      <c r="A7" s="47" t="s">
        <v>14</v>
      </c>
      <c r="B7" s="48" t="s">
        <v>15</v>
      </c>
      <c r="C7" s="48" t="s">
        <v>16</v>
      </c>
      <c r="D7" s="48" t="s">
        <v>17</v>
      </c>
      <c r="E7" s="48" t="s">
        <v>18</v>
      </c>
      <c r="F7" s="49" t="s">
        <v>19</v>
      </c>
      <c r="G7" s="50" t="s">
        <v>20</v>
      </c>
      <c r="H7" s="49" t="s">
        <v>21</v>
      </c>
      <c r="I7" s="50" t="s">
        <v>22</v>
      </c>
      <c r="J7" s="49" t="s">
        <v>23</v>
      </c>
      <c r="K7" s="50" t="s">
        <v>24</v>
      </c>
      <c r="L7" s="49" t="s">
        <v>25</v>
      </c>
      <c r="M7" s="50" t="s">
        <v>26</v>
      </c>
      <c r="N7" s="49" t="s">
        <v>27</v>
      </c>
      <c r="O7" s="50" t="s">
        <v>28</v>
      </c>
      <c r="P7" s="49" t="s">
        <v>29</v>
      </c>
      <c r="Q7" s="50" t="s">
        <v>30</v>
      </c>
      <c r="R7" s="49" t="s">
        <v>29</v>
      </c>
      <c r="S7" s="50" t="s">
        <v>30</v>
      </c>
      <c r="T7" s="49" t="s">
        <v>31</v>
      </c>
      <c r="U7" s="50" t="s">
        <v>32</v>
      </c>
      <c r="V7" s="49" t="s">
        <v>18</v>
      </c>
      <c r="W7" s="50" t="s">
        <v>33</v>
      </c>
    </row>
    <row r="8" spans="1:23" ht="12.95" customHeight="1" x14ac:dyDescent="0.2">
      <c r="A8" s="51" t="s">
        <v>34</v>
      </c>
      <c r="B8" s="52" t="s">
        <v>1</v>
      </c>
      <c r="C8" s="52"/>
      <c r="D8" s="52"/>
      <c r="E8" s="52"/>
      <c r="F8" s="53"/>
      <c r="G8" s="54"/>
      <c r="H8" s="53"/>
      <c r="I8" s="54"/>
      <c r="J8" s="53"/>
      <c r="K8" s="54"/>
      <c r="L8" s="53"/>
      <c r="M8" s="54"/>
      <c r="N8" s="53"/>
      <c r="O8" s="54"/>
      <c r="P8" s="53"/>
      <c r="Q8" s="54"/>
      <c r="R8" s="55"/>
      <c r="S8" s="56"/>
      <c r="T8" s="55"/>
      <c r="U8" s="57"/>
      <c r="V8" s="53"/>
      <c r="W8" s="54"/>
    </row>
    <row r="9" spans="1:23" ht="12.95" customHeight="1" x14ac:dyDescent="0.2">
      <c r="A9" s="58" t="s">
        <v>35</v>
      </c>
      <c r="B9" s="118"/>
      <c r="C9" s="118"/>
      <c r="D9" s="118"/>
      <c r="E9" s="118">
        <f>$B9       +$C9       +$D9</f>
        <v>0</v>
      </c>
      <c r="F9" s="119" t="s">
        <v>36</v>
      </c>
      <c r="G9" s="120" t="s">
        <v>36</v>
      </c>
      <c r="H9" s="119"/>
      <c r="I9" s="120"/>
      <c r="J9" s="119"/>
      <c r="K9" s="120"/>
      <c r="L9" s="119"/>
      <c r="M9" s="120"/>
      <c r="N9" s="119"/>
      <c r="O9" s="120"/>
      <c r="P9" s="119">
        <f>$H9       +$J9       +$L9       +$N9</f>
        <v>0</v>
      </c>
      <c r="Q9" s="120">
        <f>$I9       +$K9       +$M9       +$O9</f>
        <v>0</v>
      </c>
      <c r="R9" s="59">
        <f>IF(($L9       =0),0,((($N9       -$L9       )/$L9       )*100))</f>
        <v>0</v>
      </c>
      <c r="S9" s="60">
        <f>IF(($M9       =0),0,((($O9       -$M9       )/$M9       )*100))</f>
        <v>0</v>
      </c>
      <c r="T9" s="59">
        <f>IF(($E9       =0),0,(($P9       /$E9       )*100))</f>
        <v>0</v>
      </c>
      <c r="U9" s="61">
        <f>IF(($E9       =0),0,(($Q9       /$E9       )*100))</f>
        <v>0</v>
      </c>
      <c r="V9" s="119" t="s">
        <v>36</v>
      </c>
      <c r="W9" s="120" t="s">
        <v>36</v>
      </c>
    </row>
    <row r="10" spans="1:23" ht="12.95" customHeight="1" x14ac:dyDescent="0.2">
      <c r="A10" s="58" t="s">
        <v>37</v>
      </c>
      <c r="B10" s="118">
        <v>1100000</v>
      </c>
      <c r="C10" s="118"/>
      <c r="D10" s="118"/>
      <c r="E10" s="118">
        <f t="shared" ref="E10:E17" si="0">$B10      +$C10      +$D10</f>
        <v>1100000</v>
      </c>
      <c r="F10" s="119">
        <v>1100000</v>
      </c>
      <c r="G10" s="120">
        <v>1100000</v>
      </c>
      <c r="H10" s="119">
        <v>90000</v>
      </c>
      <c r="I10" s="120"/>
      <c r="J10" s="119">
        <v>90000</v>
      </c>
      <c r="K10" s="120"/>
      <c r="L10" s="119">
        <v>90000</v>
      </c>
      <c r="M10" s="120">
        <v>270000</v>
      </c>
      <c r="N10" s="119">
        <v>830000</v>
      </c>
      <c r="O10" s="120">
        <v>830000</v>
      </c>
      <c r="P10" s="119">
        <f t="shared" ref="P10:P17" si="1">$H10      +$J10      +$L10      +$N10</f>
        <v>1100000</v>
      </c>
      <c r="Q10" s="120">
        <f t="shared" ref="Q10:Q17" si="2">$I10      +$K10      +$M10      +$O10</f>
        <v>1100000</v>
      </c>
      <c r="R10" s="59">
        <f t="shared" ref="R10:R17" si="3">IF(($L10      =0),0,((($N10      -$L10      )/$L10      )*100))</f>
        <v>822.22222222222217</v>
      </c>
      <c r="S10" s="60">
        <f t="shared" ref="S10:S17" si="4">IF(($M10      =0),0,((($O10      -$M10      )/$M10      )*100))</f>
        <v>207.40740740740739</v>
      </c>
      <c r="T10" s="59">
        <f t="shared" ref="T10:T17" si="5">IF(($E10      =0),0,(($P10      /$E10      )*100))</f>
        <v>100</v>
      </c>
      <c r="U10" s="61">
        <f t="shared" ref="U10:U17" si="6">IF(($E10      =0),0,(($Q10      /$E10      )*100))</f>
        <v>100</v>
      </c>
      <c r="V10" s="119" t="s">
        <v>36</v>
      </c>
      <c r="W10" s="120" t="s">
        <v>36</v>
      </c>
    </row>
    <row r="11" spans="1:23" ht="12.95" customHeight="1" x14ac:dyDescent="0.2">
      <c r="A11" s="58" t="s">
        <v>38</v>
      </c>
      <c r="B11" s="118"/>
      <c r="C11" s="118"/>
      <c r="D11" s="118"/>
      <c r="E11" s="118">
        <f t="shared" si="0"/>
        <v>0</v>
      </c>
      <c r="F11" s="119"/>
      <c r="G11" s="120"/>
      <c r="H11" s="119"/>
      <c r="I11" s="120"/>
      <c r="J11" s="119"/>
      <c r="K11" s="120"/>
      <c r="L11" s="119"/>
      <c r="M11" s="120"/>
      <c r="N11" s="119"/>
      <c r="O11" s="120"/>
      <c r="P11" s="119">
        <f t="shared" si="1"/>
        <v>0</v>
      </c>
      <c r="Q11" s="120">
        <f t="shared" si="2"/>
        <v>0</v>
      </c>
      <c r="R11" s="59">
        <f t="shared" si="3"/>
        <v>0</v>
      </c>
      <c r="S11" s="60">
        <f t="shared" si="4"/>
        <v>0</v>
      </c>
      <c r="T11" s="59">
        <f t="shared" si="5"/>
        <v>0</v>
      </c>
      <c r="U11" s="61">
        <f t="shared" si="6"/>
        <v>0</v>
      </c>
      <c r="V11" s="119" t="s">
        <v>36</v>
      </c>
      <c r="W11" s="120" t="s">
        <v>36</v>
      </c>
    </row>
    <row r="12" spans="1:23" ht="12.95" customHeight="1" x14ac:dyDescent="0.2">
      <c r="A12" s="58" t="s">
        <v>39</v>
      </c>
      <c r="B12" s="118"/>
      <c r="C12" s="118"/>
      <c r="D12" s="118"/>
      <c r="E12" s="118">
        <f t="shared" si="0"/>
        <v>0</v>
      </c>
      <c r="F12" s="119" t="s">
        <v>36</v>
      </c>
      <c r="G12" s="120" t="s">
        <v>36</v>
      </c>
      <c r="H12" s="119"/>
      <c r="I12" s="120"/>
      <c r="J12" s="119"/>
      <c r="K12" s="120"/>
      <c r="L12" s="119"/>
      <c r="M12" s="120"/>
      <c r="N12" s="119"/>
      <c r="O12" s="120"/>
      <c r="P12" s="119">
        <f t="shared" si="1"/>
        <v>0</v>
      </c>
      <c r="Q12" s="120">
        <f t="shared" si="2"/>
        <v>0</v>
      </c>
      <c r="R12" s="59">
        <f t="shared" si="3"/>
        <v>0</v>
      </c>
      <c r="S12" s="60">
        <f t="shared" si="4"/>
        <v>0</v>
      </c>
      <c r="T12" s="59">
        <f t="shared" si="5"/>
        <v>0</v>
      </c>
      <c r="U12" s="61">
        <f t="shared" si="6"/>
        <v>0</v>
      </c>
      <c r="V12" s="119" t="s">
        <v>36</v>
      </c>
      <c r="W12" s="120" t="s">
        <v>36</v>
      </c>
    </row>
    <row r="13" spans="1:23" ht="12.95" customHeight="1" x14ac:dyDescent="0.2">
      <c r="A13" s="58" t="s">
        <v>40</v>
      </c>
      <c r="B13" s="118"/>
      <c r="C13" s="118"/>
      <c r="D13" s="118"/>
      <c r="E13" s="118">
        <f t="shared" si="0"/>
        <v>0</v>
      </c>
      <c r="F13" s="119" t="s">
        <v>36</v>
      </c>
      <c r="G13" s="120" t="s">
        <v>36</v>
      </c>
      <c r="H13" s="119"/>
      <c r="I13" s="120"/>
      <c r="J13" s="119"/>
      <c r="K13" s="120"/>
      <c r="L13" s="119"/>
      <c r="M13" s="120"/>
      <c r="N13" s="119"/>
      <c r="O13" s="120"/>
      <c r="P13" s="119">
        <f t="shared" si="1"/>
        <v>0</v>
      </c>
      <c r="Q13" s="120">
        <f t="shared" si="2"/>
        <v>0</v>
      </c>
      <c r="R13" s="59">
        <f t="shared" si="3"/>
        <v>0</v>
      </c>
      <c r="S13" s="60">
        <f t="shared" si="4"/>
        <v>0</v>
      </c>
      <c r="T13" s="59">
        <f t="shared" si="5"/>
        <v>0</v>
      </c>
      <c r="U13" s="61">
        <f t="shared" si="6"/>
        <v>0</v>
      </c>
      <c r="V13" s="119" t="s">
        <v>36</v>
      </c>
      <c r="W13" s="120" t="s">
        <v>36</v>
      </c>
    </row>
    <row r="14" spans="1:23" ht="12.95" customHeight="1" x14ac:dyDescent="0.2">
      <c r="A14" s="58" t="s">
        <v>41</v>
      </c>
      <c r="B14" s="118"/>
      <c r="C14" s="118"/>
      <c r="D14" s="118"/>
      <c r="E14" s="118">
        <f t="shared" si="0"/>
        <v>0</v>
      </c>
      <c r="F14" s="119"/>
      <c r="G14" s="120"/>
      <c r="H14" s="119"/>
      <c r="I14" s="120"/>
      <c r="J14" s="119"/>
      <c r="K14" s="120"/>
      <c r="L14" s="119"/>
      <c r="M14" s="120"/>
      <c r="N14" s="119"/>
      <c r="O14" s="120"/>
      <c r="P14" s="119">
        <f t="shared" si="1"/>
        <v>0</v>
      </c>
      <c r="Q14" s="120">
        <f t="shared" si="2"/>
        <v>0</v>
      </c>
      <c r="R14" s="59">
        <f t="shared" si="3"/>
        <v>0</v>
      </c>
      <c r="S14" s="60">
        <f t="shared" si="4"/>
        <v>0</v>
      </c>
      <c r="T14" s="59">
        <f t="shared" si="5"/>
        <v>0</v>
      </c>
      <c r="U14" s="61">
        <f t="shared" si="6"/>
        <v>0</v>
      </c>
      <c r="V14" s="119" t="s">
        <v>36</v>
      </c>
      <c r="W14" s="120" t="s">
        <v>36</v>
      </c>
    </row>
    <row r="15" spans="1:23" ht="12.95" customHeight="1" x14ac:dyDescent="0.2">
      <c r="A15" s="58" t="s">
        <v>42</v>
      </c>
      <c r="B15" s="118"/>
      <c r="C15" s="118"/>
      <c r="D15" s="118"/>
      <c r="E15" s="118">
        <f t="shared" si="0"/>
        <v>0</v>
      </c>
      <c r="F15" s="119"/>
      <c r="G15" s="120"/>
      <c r="H15" s="119"/>
      <c r="I15" s="120"/>
      <c r="J15" s="119"/>
      <c r="K15" s="120"/>
      <c r="L15" s="119"/>
      <c r="M15" s="120"/>
      <c r="N15" s="119"/>
      <c r="O15" s="120"/>
      <c r="P15" s="119">
        <f t="shared" si="1"/>
        <v>0</v>
      </c>
      <c r="Q15" s="120">
        <f t="shared" si="2"/>
        <v>0</v>
      </c>
      <c r="R15" s="59">
        <f t="shared" si="3"/>
        <v>0</v>
      </c>
      <c r="S15" s="60">
        <f t="shared" si="4"/>
        <v>0</v>
      </c>
      <c r="T15" s="59">
        <f t="shared" si="5"/>
        <v>0</v>
      </c>
      <c r="U15" s="61">
        <f t="shared" si="6"/>
        <v>0</v>
      </c>
      <c r="V15" s="119" t="s">
        <v>36</v>
      </c>
      <c r="W15" s="120" t="s">
        <v>36</v>
      </c>
    </row>
    <row r="16" spans="1:23" ht="12.95" customHeight="1" x14ac:dyDescent="0.2">
      <c r="A16" s="58" t="s">
        <v>43</v>
      </c>
      <c r="B16" s="118"/>
      <c r="C16" s="118"/>
      <c r="D16" s="118"/>
      <c r="E16" s="118">
        <f t="shared" si="0"/>
        <v>0</v>
      </c>
      <c r="F16" s="119"/>
      <c r="G16" s="120"/>
      <c r="H16" s="119"/>
      <c r="I16" s="120"/>
      <c r="J16" s="119"/>
      <c r="K16" s="120"/>
      <c r="L16" s="119"/>
      <c r="M16" s="120"/>
      <c r="N16" s="119"/>
      <c r="O16" s="120"/>
      <c r="P16" s="119">
        <f t="shared" si="1"/>
        <v>0</v>
      </c>
      <c r="Q16" s="120">
        <f t="shared" si="2"/>
        <v>0</v>
      </c>
      <c r="R16" s="59">
        <f t="shared" si="3"/>
        <v>0</v>
      </c>
      <c r="S16" s="60">
        <f t="shared" si="4"/>
        <v>0</v>
      </c>
      <c r="T16" s="59">
        <f t="shared" si="5"/>
        <v>0</v>
      </c>
      <c r="U16" s="61">
        <f t="shared" si="6"/>
        <v>0</v>
      </c>
      <c r="V16" s="119" t="s">
        <v>36</v>
      </c>
      <c r="W16" s="120" t="s">
        <v>36</v>
      </c>
    </row>
    <row r="17" spans="1:23" ht="12.95" customHeight="1" x14ac:dyDescent="0.2">
      <c r="A17" s="62" t="s">
        <v>44</v>
      </c>
      <c r="B17" s="121">
        <f>SUM(B9:B16)</f>
        <v>1100000</v>
      </c>
      <c r="C17" s="121">
        <f>SUM(C9:C16)</f>
        <v>0</v>
      </c>
      <c r="D17" s="121"/>
      <c r="E17" s="121">
        <f t="shared" si="0"/>
        <v>1100000</v>
      </c>
      <c r="F17" s="122">
        <f t="shared" ref="F17:O17" si="7">SUM(F9:F16)</f>
        <v>1100000</v>
      </c>
      <c r="G17" s="123">
        <f t="shared" si="7"/>
        <v>1100000</v>
      </c>
      <c r="H17" s="122">
        <f t="shared" si="7"/>
        <v>90000</v>
      </c>
      <c r="I17" s="123">
        <f t="shared" si="7"/>
        <v>0</v>
      </c>
      <c r="J17" s="122">
        <f t="shared" si="7"/>
        <v>90000</v>
      </c>
      <c r="K17" s="123">
        <f t="shared" si="7"/>
        <v>0</v>
      </c>
      <c r="L17" s="122">
        <f t="shared" si="7"/>
        <v>90000</v>
      </c>
      <c r="M17" s="123">
        <f t="shared" si="7"/>
        <v>270000</v>
      </c>
      <c r="N17" s="122">
        <f t="shared" si="7"/>
        <v>830000</v>
      </c>
      <c r="O17" s="123">
        <f t="shared" si="7"/>
        <v>830000</v>
      </c>
      <c r="P17" s="122">
        <f t="shared" si="1"/>
        <v>1100000</v>
      </c>
      <c r="Q17" s="123">
        <f t="shared" si="2"/>
        <v>1100000</v>
      </c>
      <c r="R17" s="63">
        <f t="shared" si="3"/>
        <v>822.22222222222217</v>
      </c>
      <c r="S17" s="64">
        <f t="shared" si="4"/>
        <v>207.40740740740739</v>
      </c>
      <c r="T17" s="63">
        <f>IF((SUM($E9:$E14))=0,0,(P17/(SUM($E9:$E14))*100))</f>
        <v>100</v>
      </c>
      <c r="U17" s="65">
        <f>IF((SUM($E9:$E14))=0,0,(Q17/(SUM($E9:$E14))*100))</f>
        <v>100</v>
      </c>
      <c r="V17" s="122" t="s">
        <v>36</v>
      </c>
      <c r="W17" s="123" t="s">
        <v>36</v>
      </c>
    </row>
    <row r="18" spans="1:23" ht="12.95" customHeight="1" x14ac:dyDescent="0.2">
      <c r="A18" s="51" t="s">
        <v>45</v>
      </c>
      <c r="B18" s="124" t="s">
        <v>1</v>
      </c>
      <c r="C18" s="124"/>
      <c r="D18" s="124"/>
      <c r="E18" s="124"/>
      <c r="F18" s="125"/>
      <c r="G18" s="126"/>
      <c r="H18" s="125"/>
      <c r="I18" s="126"/>
      <c r="J18" s="125"/>
      <c r="K18" s="126"/>
      <c r="L18" s="125"/>
      <c r="M18" s="126"/>
      <c r="N18" s="125"/>
      <c r="O18" s="126"/>
      <c r="P18" s="125"/>
      <c r="Q18" s="126"/>
      <c r="R18" s="55"/>
      <c r="S18" s="56"/>
      <c r="T18" s="55"/>
      <c r="U18" s="57"/>
      <c r="V18" s="125"/>
      <c r="W18" s="126"/>
    </row>
    <row r="19" spans="1:23" ht="12.95" customHeight="1" x14ac:dyDescent="0.2">
      <c r="A19" s="58" t="s">
        <v>46</v>
      </c>
      <c r="B19" s="118"/>
      <c r="C19" s="118"/>
      <c r="D19" s="118"/>
      <c r="E19" s="118">
        <f t="shared" ref="E19:E26" si="8">$B19      +$C19      +$D19</f>
        <v>0</v>
      </c>
      <c r="F19" s="119"/>
      <c r="G19" s="120"/>
      <c r="H19" s="119"/>
      <c r="I19" s="120"/>
      <c r="J19" s="119"/>
      <c r="K19" s="120"/>
      <c r="L19" s="119"/>
      <c r="M19" s="120"/>
      <c r="N19" s="119"/>
      <c r="O19" s="120"/>
      <c r="P19" s="119">
        <f t="shared" ref="P19:P26" si="9">$H19      +$J19      +$L19      +$N19</f>
        <v>0</v>
      </c>
      <c r="Q19" s="120">
        <f t="shared" ref="Q19:Q26" si="10">$I19      +$K19      +$M19      +$O19</f>
        <v>0</v>
      </c>
      <c r="R19" s="59">
        <f t="shared" ref="R19:R26" si="11">IF(($L19      =0),0,((($N19      -$L19      )/$L19      )*100))</f>
        <v>0</v>
      </c>
      <c r="S19" s="60">
        <f t="shared" ref="S19:S26" si="12">IF(($M19      =0),0,((($O19      -$M19      )/$M19      )*100))</f>
        <v>0</v>
      </c>
      <c r="T19" s="59">
        <f t="shared" ref="T19:T26" si="13">IF(($E19      =0),0,(($P19      /$E19      )*100))</f>
        <v>0</v>
      </c>
      <c r="U19" s="61">
        <f t="shared" ref="U19:U26" si="14">IF(($E19      =0),0,(($Q19      /$E19      )*100))</f>
        <v>0</v>
      </c>
      <c r="V19" s="119" t="s">
        <v>36</v>
      </c>
      <c r="W19" s="120" t="s">
        <v>36</v>
      </c>
    </row>
    <row r="20" spans="1:23" ht="12.95" customHeight="1" x14ac:dyDescent="0.2">
      <c r="A20" s="58" t="s">
        <v>47</v>
      </c>
      <c r="B20" s="118"/>
      <c r="C20" s="118"/>
      <c r="D20" s="118"/>
      <c r="E20" s="118">
        <f t="shared" si="8"/>
        <v>0</v>
      </c>
      <c r="F20" s="119" t="s">
        <v>36</v>
      </c>
      <c r="G20" s="120" t="s">
        <v>36</v>
      </c>
      <c r="H20" s="119"/>
      <c r="I20" s="120"/>
      <c r="J20" s="119"/>
      <c r="K20" s="120"/>
      <c r="L20" s="119"/>
      <c r="M20" s="120"/>
      <c r="N20" s="119"/>
      <c r="O20" s="120"/>
      <c r="P20" s="119">
        <f t="shared" si="9"/>
        <v>0</v>
      </c>
      <c r="Q20" s="120">
        <f t="shared" si="10"/>
        <v>0</v>
      </c>
      <c r="R20" s="59">
        <f t="shared" si="11"/>
        <v>0</v>
      </c>
      <c r="S20" s="60">
        <f t="shared" si="12"/>
        <v>0</v>
      </c>
      <c r="T20" s="59">
        <f t="shared" si="13"/>
        <v>0</v>
      </c>
      <c r="U20" s="61">
        <f t="shared" si="14"/>
        <v>0</v>
      </c>
      <c r="V20" s="119" t="s">
        <v>36</v>
      </c>
      <c r="W20" s="120" t="s">
        <v>36</v>
      </c>
    </row>
    <row r="21" spans="1:23" ht="12.95" customHeight="1" x14ac:dyDescent="0.2">
      <c r="A21" s="58" t="s">
        <v>48</v>
      </c>
      <c r="B21" s="118"/>
      <c r="C21" s="118"/>
      <c r="D21" s="118"/>
      <c r="E21" s="118">
        <f t="shared" si="8"/>
        <v>0</v>
      </c>
      <c r="F21" s="119" t="s">
        <v>36</v>
      </c>
      <c r="G21" s="120" t="s">
        <v>36</v>
      </c>
      <c r="H21" s="119"/>
      <c r="I21" s="120"/>
      <c r="J21" s="119"/>
      <c r="K21" s="120"/>
      <c r="L21" s="119"/>
      <c r="M21" s="120"/>
      <c r="N21" s="119"/>
      <c r="O21" s="120"/>
      <c r="P21" s="119">
        <f t="shared" si="9"/>
        <v>0</v>
      </c>
      <c r="Q21" s="120">
        <f t="shared" si="10"/>
        <v>0</v>
      </c>
      <c r="R21" s="59">
        <f t="shared" si="11"/>
        <v>0</v>
      </c>
      <c r="S21" s="60">
        <f t="shared" si="12"/>
        <v>0</v>
      </c>
      <c r="T21" s="59">
        <f t="shared" si="13"/>
        <v>0</v>
      </c>
      <c r="U21" s="61">
        <f t="shared" si="14"/>
        <v>0</v>
      </c>
      <c r="V21" s="119" t="s">
        <v>36</v>
      </c>
      <c r="W21" s="120" t="s">
        <v>36</v>
      </c>
    </row>
    <row r="22" spans="1:23" ht="12.95" customHeight="1" x14ac:dyDescent="0.2">
      <c r="A22" s="58" t="s">
        <v>49</v>
      </c>
      <c r="B22" s="118"/>
      <c r="C22" s="118"/>
      <c r="D22" s="118"/>
      <c r="E22" s="118">
        <f t="shared" si="8"/>
        <v>0</v>
      </c>
      <c r="F22" s="119"/>
      <c r="G22" s="120"/>
      <c r="H22" s="119"/>
      <c r="I22" s="120"/>
      <c r="J22" s="119"/>
      <c r="K22" s="120"/>
      <c r="L22" s="119"/>
      <c r="M22" s="120"/>
      <c r="N22" s="119"/>
      <c r="O22" s="120"/>
      <c r="P22" s="119">
        <f t="shared" si="9"/>
        <v>0</v>
      </c>
      <c r="Q22" s="120">
        <f t="shared" si="10"/>
        <v>0</v>
      </c>
      <c r="R22" s="59">
        <f t="shared" si="11"/>
        <v>0</v>
      </c>
      <c r="S22" s="60">
        <f t="shared" si="12"/>
        <v>0</v>
      </c>
      <c r="T22" s="59">
        <f t="shared" si="13"/>
        <v>0</v>
      </c>
      <c r="U22" s="61">
        <f t="shared" si="14"/>
        <v>0</v>
      </c>
      <c r="V22" s="119" t="s">
        <v>36</v>
      </c>
      <c r="W22" s="120" t="s">
        <v>36</v>
      </c>
    </row>
    <row r="23" spans="1:23" ht="12.95" customHeight="1" x14ac:dyDescent="0.2">
      <c r="A23" s="58" t="s">
        <v>50</v>
      </c>
      <c r="B23" s="118"/>
      <c r="C23" s="118"/>
      <c r="D23" s="118"/>
      <c r="E23" s="118">
        <f t="shared" si="8"/>
        <v>0</v>
      </c>
      <c r="F23" s="119"/>
      <c r="G23" s="120"/>
      <c r="H23" s="119"/>
      <c r="I23" s="120"/>
      <c r="J23" s="119"/>
      <c r="K23" s="120"/>
      <c r="L23" s="119"/>
      <c r="M23" s="120"/>
      <c r="N23" s="119"/>
      <c r="O23" s="120"/>
      <c r="P23" s="119">
        <f t="shared" si="9"/>
        <v>0</v>
      </c>
      <c r="Q23" s="120">
        <f t="shared" si="10"/>
        <v>0</v>
      </c>
      <c r="R23" s="59">
        <f t="shared" si="11"/>
        <v>0</v>
      </c>
      <c r="S23" s="60">
        <f t="shared" si="12"/>
        <v>0</v>
      </c>
      <c r="T23" s="59">
        <f t="shared" si="13"/>
        <v>0</v>
      </c>
      <c r="U23" s="61">
        <f t="shared" si="14"/>
        <v>0</v>
      </c>
      <c r="V23" s="119" t="s">
        <v>36</v>
      </c>
      <c r="W23" s="120" t="s">
        <v>36</v>
      </c>
    </row>
    <row r="24" spans="1:23" ht="12.95" hidden="1" customHeight="1" x14ac:dyDescent="0.2">
      <c r="A24" s="58" t="s">
        <v>51</v>
      </c>
      <c r="B24" s="118"/>
      <c r="C24" s="118"/>
      <c r="D24" s="118"/>
      <c r="E24" s="118">
        <f t="shared" si="8"/>
        <v>0</v>
      </c>
      <c r="F24" s="119" t="s">
        <v>36</v>
      </c>
      <c r="G24" s="120" t="s">
        <v>36</v>
      </c>
      <c r="H24" s="119"/>
      <c r="I24" s="120"/>
      <c r="J24" s="119"/>
      <c r="K24" s="120"/>
      <c r="L24" s="119"/>
      <c r="M24" s="120"/>
      <c r="N24" s="119"/>
      <c r="O24" s="120"/>
      <c r="P24" s="119">
        <f t="shared" si="9"/>
        <v>0</v>
      </c>
      <c r="Q24" s="120">
        <f t="shared" si="10"/>
        <v>0</v>
      </c>
      <c r="R24" s="59">
        <f t="shared" si="11"/>
        <v>0</v>
      </c>
      <c r="S24" s="60">
        <f t="shared" si="12"/>
        <v>0</v>
      </c>
      <c r="T24" s="59">
        <f t="shared" si="13"/>
        <v>0</v>
      </c>
      <c r="U24" s="61">
        <f t="shared" si="14"/>
        <v>0</v>
      </c>
      <c r="V24" s="119" t="s">
        <v>36</v>
      </c>
      <c r="W24" s="120" t="s">
        <v>36</v>
      </c>
    </row>
    <row r="25" spans="1:23" ht="12.95" hidden="1" customHeight="1" x14ac:dyDescent="0.2">
      <c r="A25" s="58" t="s">
        <v>52</v>
      </c>
      <c r="B25" s="118"/>
      <c r="C25" s="118"/>
      <c r="D25" s="118"/>
      <c r="E25" s="118">
        <f t="shared" si="8"/>
        <v>0</v>
      </c>
      <c r="F25" s="119" t="s">
        <v>36</v>
      </c>
      <c r="G25" s="120" t="s">
        <v>36</v>
      </c>
      <c r="H25" s="119"/>
      <c r="I25" s="120"/>
      <c r="J25" s="119"/>
      <c r="K25" s="120"/>
      <c r="L25" s="119"/>
      <c r="M25" s="120"/>
      <c r="N25" s="119"/>
      <c r="O25" s="120"/>
      <c r="P25" s="119">
        <f t="shared" si="9"/>
        <v>0</v>
      </c>
      <c r="Q25" s="120">
        <f t="shared" si="10"/>
        <v>0</v>
      </c>
      <c r="R25" s="59">
        <f t="shared" si="11"/>
        <v>0</v>
      </c>
      <c r="S25" s="60">
        <f t="shared" si="12"/>
        <v>0</v>
      </c>
      <c r="T25" s="59">
        <f t="shared" si="13"/>
        <v>0</v>
      </c>
      <c r="U25" s="61">
        <f t="shared" si="14"/>
        <v>0</v>
      </c>
      <c r="V25" s="119" t="s">
        <v>36</v>
      </c>
      <c r="W25" s="120" t="s">
        <v>36</v>
      </c>
    </row>
    <row r="26" spans="1:23" ht="12.95" customHeight="1" x14ac:dyDescent="0.2">
      <c r="A26" s="62" t="s">
        <v>44</v>
      </c>
      <c r="B26" s="121">
        <f>SUM(B19:B25)</f>
        <v>0</v>
      </c>
      <c r="C26" s="121">
        <f>SUM(C19:C25)</f>
        <v>0</v>
      </c>
      <c r="D26" s="121"/>
      <c r="E26" s="121">
        <f t="shared" si="8"/>
        <v>0</v>
      </c>
      <c r="F26" s="122">
        <f t="shared" ref="F26:O26" si="15">SUM(F19:F25)</f>
        <v>0</v>
      </c>
      <c r="G26" s="123">
        <f t="shared" si="15"/>
        <v>0</v>
      </c>
      <c r="H26" s="122">
        <f t="shared" si="15"/>
        <v>0</v>
      </c>
      <c r="I26" s="123">
        <f t="shared" si="15"/>
        <v>0</v>
      </c>
      <c r="J26" s="122">
        <f t="shared" si="15"/>
        <v>0</v>
      </c>
      <c r="K26" s="123">
        <f t="shared" si="15"/>
        <v>0</v>
      </c>
      <c r="L26" s="122">
        <f t="shared" si="15"/>
        <v>0</v>
      </c>
      <c r="M26" s="123">
        <f t="shared" si="15"/>
        <v>0</v>
      </c>
      <c r="N26" s="122">
        <f t="shared" si="15"/>
        <v>0</v>
      </c>
      <c r="O26" s="123">
        <f t="shared" si="15"/>
        <v>0</v>
      </c>
      <c r="P26" s="122">
        <f t="shared" si="9"/>
        <v>0</v>
      </c>
      <c r="Q26" s="123">
        <f t="shared" si="10"/>
        <v>0</v>
      </c>
      <c r="R26" s="63">
        <f t="shared" si="11"/>
        <v>0</v>
      </c>
      <c r="S26" s="64">
        <f t="shared" si="12"/>
        <v>0</v>
      </c>
      <c r="T26" s="63">
        <f>IF(($E26-$E21-$E25)   =0,0,($P26   /($E26-$E21-$E25)   )*100)</f>
        <v>0</v>
      </c>
      <c r="U26" s="65">
        <f>IF(($E26-$E21-$E25)   =0,0,($Q26   /($E26-$E21-$E25)   )*100)</f>
        <v>0</v>
      </c>
      <c r="V26" s="122" t="s">
        <v>36</v>
      </c>
      <c r="W26" s="123" t="s">
        <v>36</v>
      </c>
    </row>
    <row r="27" spans="1:23" ht="12.95" customHeight="1" x14ac:dyDescent="0.2">
      <c r="A27" s="51" t="s">
        <v>53</v>
      </c>
      <c r="B27" s="124" t="s">
        <v>1</v>
      </c>
      <c r="C27" s="124"/>
      <c r="D27" s="124"/>
      <c r="E27" s="124"/>
      <c r="F27" s="125"/>
      <c r="G27" s="126"/>
      <c r="H27" s="125"/>
      <c r="I27" s="126"/>
      <c r="J27" s="125"/>
      <c r="K27" s="126"/>
      <c r="L27" s="125"/>
      <c r="M27" s="126"/>
      <c r="N27" s="125"/>
      <c r="O27" s="126"/>
      <c r="P27" s="125"/>
      <c r="Q27" s="126"/>
      <c r="R27" s="55"/>
      <c r="S27" s="56"/>
      <c r="T27" s="55"/>
      <c r="U27" s="57"/>
      <c r="V27" s="125"/>
      <c r="W27" s="126"/>
    </row>
    <row r="28" spans="1:23" ht="12.95" hidden="1" customHeight="1" x14ac:dyDescent="0.2">
      <c r="A28" s="58" t="s">
        <v>54</v>
      </c>
      <c r="B28" s="118"/>
      <c r="C28" s="118"/>
      <c r="D28" s="118"/>
      <c r="E28" s="118">
        <f>$B28      +$C28      +$D28</f>
        <v>0</v>
      </c>
      <c r="F28" s="119" t="s">
        <v>36</v>
      </c>
      <c r="G28" s="120" t="s">
        <v>36</v>
      </c>
      <c r="H28" s="119"/>
      <c r="I28" s="120"/>
      <c r="J28" s="119"/>
      <c r="K28" s="120"/>
      <c r="L28" s="119"/>
      <c r="M28" s="120"/>
      <c r="N28" s="119"/>
      <c r="O28" s="120"/>
      <c r="P28" s="119">
        <f>$H28      +$J28      +$L28      +$N28</f>
        <v>0</v>
      </c>
      <c r="Q28" s="120">
        <f>$I28      +$K28      +$M28      +$O28</f>
        <v>0</v>
      </c>
      <c r="R28" s="59">
        <f>IF(($L28      =0),0,((($N28      -$L28      )/$L28      )*100))</f>
        <v>0</v>
      </c>
      <c r="S28" s="60">
        <f>IF(($M28      =0),0,((($O28      -$M28      )/$M28      )*100))</f>
        <v>0</v>
      </c>
      <c r="T28" s="59">
        <f>IF(($E28      =0),0,(($P28      /$E28      )*100))</f>
        <v>0</v>
      </c>
      <c r="U28" s="61">
        <f>IF(($E28      =0),0,(($Q28      /$E28      )*100))</f>
        <v>0</v>
      </c>
      <c r="V28" s="119" t="s">
        <v>36</v>
      </c>
      <c r="W28" s="120" t="s">
        <v>36</v>
      </c>
    </row>
    <row r="29" spans="1:23" ht="12.95" hidden="1" customHeight="1" x14ac:dyDescent="0.2">
      <c r="A29" s="58" t="s">
        <v>55</v>
      </c>
      <c r="B29" s="118"/>
      <c r="C29" s="118"/>
      <c r="D29" s="118"/>
      <c r="E29" s="118">
        <f>$B29      +$C29      +$D29</f>
        <v>0</v>
      </c>
      <c r="F29" s="119" t="s">
        <v>36</v>
      </c>
      <c r="G29" s="120" t="s">
        <v>36</v>
      </c>
      <c r="H29" s="119"/>
      <c r="I29" s="120"/>
      <c r="J29" s="119"/>
      <c r="K29" s="120"/>
      <c r="L29" s="119"/>
      <c r="M29" s="120"/>
      <c r="N29" s="119"/>
      <c r="O29" s="120"/>
      <c r="P29" s="119">
        <f>$H29      +$J29      +$L29      +$N29</f>
        <v>0</v>
      </c>
      <c r="Q29" s="120">
        <f>$I29      +$K29      +$M29      +$O29</f>
        <v>0</v>
      </c>
      <c r="R29" s="59">
        <f>IF(($L29      =0),0,((($N29      -$L29      )/$L29      )*100))</f>
        <v>0</v>
      </c>
      <c r="S29" s="60">
        <f>IF(($M29      =0),0,((($O29      -$M29      )/$M29      )*100))</f>
        <v>0</v>
      </c>
      <c r="T29" s="59">
        <f>IF(($E29      =0),0,(($P29      /$E29      )*100))</f>
        <v>0</v>
      </c>
      <c r="U29" s="61">
        <f>IF(($E29      =0),0,(($Q29      /$E29      )*100))</f>
        <v>0</v>
      </c>
      <c r="V29" s="119" t="s">
        <v>36</v>
      </c>
      <c r="W29" s="120" t="s">
        <v>36</v>
      </c>
    </row>
    <row r="30" spans="1:23" ht="12.95" customHeight="1" x14ac:dyDescent="0.2">
      <c r="A30" s="58" t="s">
        <v>56</v>
      </c>
      <c r="B30" s="118"/>
      <c r="C30" s="118"/>
      <c r="D30" s="118"/>
      <c r="E30" s="118">
        <f>$B30      +$C30      +$D30</f>
        <v>0</v>
      </c>
      <c r="F30" s="119"/>
      <c r="G30" s="120"/>
      <c r="H30" s="119"/>
      <c r="I30" s="120"/>
      <c r="J30" s="119"/>
      <c r="K30" s="120"/>
      <c r="L30" s="119"/>
      <c r="M30" s="120"/>
      <c r="N30" s="119"/>
      <c r="O30" s="120"/>
      <c r="P30" s="119">
        <f>$H30      +$J30      +$L30      +$N30</f>
        <v>0</v>
      </c>
      <c r="Q30" s="120">
        <f>$I30      +$K30      +$M30      +$O30</f>
        <v>0</v>
      </c>
      <c r="R30" s="59">
        <f>IF(($L30      =0),0,((($N30      -$L30      )/$L30      )*100))</f>
        <v>0</v>
      </c>
      <c r="S30" s="60">
        <f>IF(($M30      =0),0,((($O30      -$M30      )/$M30      )*100))</f>
        <v>0</v>
      </c>
      <c r="T30" s="59">
        <f>IF(($E30      =0),0,(($P30      /$E30      )*100))</f>
        <v>0</v>
      </c>
      <c r="U30" s="61">
        <f>IF(($E30      =0),0,(($Q30      /$E30      )*100))</f>
        <v>0</v>
      </c>
      <c r="V30" s="119" t="s">
        <v>36</v>
      </c>
      <c r="W30" s="120" t="s">
        <v>36</v>
      </c>
    </row>
    <row r="31" spans="1:23" ht="12.95" customHeight="1" x14ac:dyDescent="0.2">
      <c r="A31" s="58" t="s">
        <v>57</v>
      </c>
      <c r="B31" s="118">
        <v>2884000</v>
      </c>
      <c r="C31" s="118"/>
      <c r="D31" s="118"/>
      <c r="E31" s="118">
        <f>$B31      +$C31      +$D31</f>
        <v>2884000</v>
      </c>
      <c r="F31" s="119">
        <v>2884000</v>
      </c>
      <c r="G31" s="120">
        <v>2884000</v>
      </c>
      <c r="H31" s="119"/>
      <c r="I31" s="120"/>
      <c r="J31" s="119">
        <v>575000</v>
      </c>
      <c r="K31" s="120"/>
      <c r="L31" s="119">
        <v>1325000</v>
      </c>
      <c r="M31" s="120">
        <v>1000157</v>
      </c>
      <c r="N31" s="119">
        <v>984000</v>
      </c>
      <c r="O31" s="120">
        <v>1883843</v>
      </c>
      <c r="P31" s="119">
        <f>$H31      +$J31      +$L31      +$N31</f>
        <v>2884000</v>
      </c>
      <c r="Q31" s="120">
        <f>$I31      +$K31      +$M31      +$O31</f>
        <v>2884000</v>
      </c>
      <c r="R31" s="59">
        <f>IF(($L31      =0),0,((($N31      -$L31      )/$L31      )*100))</f>
        <v>-25.735849056603772</v>
      </c>
      <c r="S31" s="60">
        <f>IF(($M31      =0),0,((($O31      -$M31      )/$M31      )*100))</f>
        <v>88.354728307655691</v>
      </c>
      <c r="T31" s="59">
        <f>IF(($E31      =0),0,(($P31      /$E31      )*100))</f>
        <v>100</v>
      </c>
      <c r="U31" s="61">
        <f>IF(($E31      =0),0,(($Q31      /$E31      )*100))</f>
        <v>100</v>
      </c>
      <c r="V31" s="119" t="s">
        <v>36</v>
      </c>
      <c r="W31" s="120" t="s">
        <v>36</v>
      </c>
    </row>
    <row r="32" spans="1:23" ht="12.95" customHeight="1" x14ac:dyDescent="0.2">
      <c r="A32" s="62" t="s">
        <v>44</v>
      </c>
      <c r="B32" s="121">
        <f>SUM(B28:B31)</f>
        <v>2884000</v>
      </c>
      <c r="C32" s="121">
        <f>SUM(C28:C31)</f>
        <v>0</v>
      </c>
      <c r="D32" s="121"/>
      <c r="E32" s="121">
        <f>$B32      +$C32      +$D32</f>
        <v>2884000</v>
      </c>
      <c r="F32" s="122">
        <f t="shared" ref="F32:O32" si="16">SUM(F28:F31)</f>
        <v>2884000</v>
      </c>
      <c r="G32" s="123">
        <f t="shared" si="16"/>
        <v>2884000</v>
      </c>
      <c r="H32" s="122">
        <f t="shared" si="16"/>
        <v>0</v>
      </c>
      <c r="I32" s="123">
        <f t="shared" si="16"/>
        <v>0</v>
      </c>
      <c r="J32" s="122">
        <f t="shared" si="16"/>
        <v>575000</v>
      </c>
      <c r="K32" s="123">
        <f t="shared" si="16"/>
        <v>0</v>
      </c>
      <c r="L32" s="122">
        <f t="shared" si="16"/>
        <v>1325000</v>
      </c>
      <c r="M32" s="123">
        <f t="shared" si="16"/>
        <v>1000157</v>
      </c>
      <c r="N32" s="122">
        <f t="shared" si="16"/>
        <v>984000</v>
      </c>
      <c r="O32" s="123">
        <f t="shared" si="16"/>
        <v>1883843</v>
      </c>
      <c r="P32" s="122">
        <f>$H32      +$J32      +$L32      +$N32</f>
        <v>2884000</v>
      </c>
      <c r="Q32" s="123">
        <f>$I32      +$K32      +$M32      +$O32</f>
        <v>2884000</v>
      </c>
      <c r="R32" s="63">
        <f>IF(($L32      =0),0,((($N32      -$L32      )/$L32      )*100))</f>
        <v>-25.735849056603772</v>
      </c>
      <c r="S32" s="64">
        <f>IF(($M32      =0),0,((($O32      -$M32      )/$M32      )*100))</f>
        <v>88.354728307655691</v>
      </c>
      <c r="T32" s="63">
        <f>IF($E32   =0,0,($P32   /$E32   )*100)</f>
        <v>100</v>
      </c>
      <c r="U32" s="65">
        <f>IF($E32   =0,0,($Q32   /$E32   )*100)</f>
        <v>100</v>
      </c>
      <c r="V32" s="122" t="s">
        <v>36</v>
      </c>
      <c r="W32" s="123" t="s">
        <v>36</v>
      </c>
    </row>
    <row r="33" spans="1:23" ht="12.95" customHeight="1" x14ac:dyDescent="0.2">
      <c r="A33" s="51" t="s">
        <v>58</v>
      </c>
      <c r="B33" s="124" t="s">
        <v>1</v>
      </c>
      <c r="C33" s="124"/>
      <c r="D33" s="124"/>
      <c r="E33" s="124"/>
      <c r="F33" s="125"/>
      <c r="G33" s="126"/>
      <c r="H33" s="125"/>
      <c r="I33" s="126"/>
      <c r="J33" s="125"/>
      <c r="K33" s="126"/>
      <c r="L33" s="125"/>
      <c r="M33" s="126"/>
      <c r="N33" s="125"/>
      <c r="O33" s="126"/>
      <c r="P33" s="125"/>
      <c r="Q33" s="126"/>
      <c r="R33" s="55"/>
      <c r="S33" s="56"/>
      <c r="T33" s="55"/>
      <c r="U33" s="57"/>
      <c r="V33" s="125"/>
      <c r="W33" s="126"/>
    </row>
    <row r="34" spans="1:23" ht="12.95" customHeight="1" x14ac:dyDescent="0.2">
      <c r="A34" s="58" t="s">
        <v>59</v>
      </c>
      <c r="B34" s="118">
        <v>2211000</v>
      </c>
      <c r="C34" s="118"/>
      <c r="D34" s="118"/>
      <c r="E34" s="118">
        <f>$B34      +$C34      +$D34</f>
        <v>2211000</v>
      </c>
      <c r="F34" s="119">
        <v>2211000</v>
      </c>
      <c r="G34" s="120">
        <v>2211000</v>
      </c>
      <c r="H34" s="119">
        <v>535000</v>
      </c>
      <c r="I34" s="120">
        <v>1196785</v>
      </c>
      <c r="J34" s="119">
        <v>763000</v>
      </c>
      <c r="K34" s="120">
        <v>-2519821</v>
      </c>
      <c r="L34" s="119">
        <v>909000</v>
      </c>
      <c r="M34" s="120">
        <v>4523529</v>
      </c>
      <c r="N34" s="119">
        <v>4000</v>
      </c>
      <c r="O34" s="120">
        <v>-6499</v>
      </c>
      <c r="P34" s="119">
        <f>$H34      +$J34      +$L34      +$N34</f>
        <v>2211000</v>
      </c>
      <c r="Q34" s="120">
        <f>$I34      +$K34      +$M34      +$O34</f>
        <v>3193994</v>
      </c>
      <c r="R34" s="59">
        <f>IF(($L34      =0),0,((($N34      -$L34      )/$L34      )*100))</f>
        <v>-99.559955995599552</v>
      </c>
      <c r="S34" s="60">
        <f>IF(($M34      =0),0,((($O34      -$M34      )/$M34      )*100))</f>
        <v>-100.14367101437838</v>
      </c>
      <c r="T34" s="59">
        <f>IF(($E34      =0),0,(($P34      /$E34      )*100))</f>
        <v>100</v>
      </c>
      <c r="U34" s="61">
        <f>IF(($E34      =0),0,(($Q34      /$E34      )*100))</f>
        <v>144.45924920850294</v>
      </c>
      <c r="V34" s="119" t="s">
        <v>36</v>
      </c>
      <c r="W34" s="120" t="s">
        <v>36</v>
      </c>
    </row>
    <row r="35" spans="1:23" ht="12.95" customHeight="1" x14ac:dyDescent="0.2">
      <c r="A35" s="62" t="s">
        <v>44</v>
      </c>
      <c r="B35" s="121">
        <f>B34</f>
        <v>2211000</v>
      </c>
      <c r="C35" s="121">
        <f>C34</f>
        <v>0</v>
      </c>
      <c r="D35" s="121"/>
      <c r="E35" s="121">
        <f>$B35      +$C35      +$D35</f>
        <v>2211000</v>
      </c>
      <c r="F35" s="122">
        <f t="shared" ref="F35:O35" si="17">F34</f>
        <v>2211000</v>
      </c>
      <c r="G35" s="123">
        <f t="shared" si="17"/>
        <v>2211000</v>
      </c>
      <c r="H35" s="122">
        <f t="shared" si="17"/>
        <v>535000</v>
      </c>
      <c r="I35" s="123">
        <f t="shared" si="17"/>
        <v>1196785</v>
      </c>
      <c r="J35" s="122">
        <f t="shared" si="17"/>
        <v>763000</v>
      </c>
      <c r="K35" s="123">
        <f t="shared" si="17"/>
        <v>-2519821</v>
      </c>
      <c r="L35" s="122">
        <f t="shared" si="17"/>
        <v>909000</v>
      </c>
      <c r="M35" s="123">
        <f t="shared" si="17"/>
        <v>4523529</v>
      </c>
      <c r="N35" s="122">
        <f t="shared" si="17"/>
        <v>4000</v>
      </c>
      <c r="O35" s="123">
        <f t="shared" si="17"/>
        <v>-6499</v>
      </c>
      <c r="P35" s="122">
        <f>$H35      +$J35      +$L35      +$N35</f>
        <v>2211000</v>
      </c>
      <c r="Q35" s="123">
        <f>$I35      +$K35      +$M35      +$O35</f>
        <v>3193994</v>
      </c>
      <c r="R35" s="63">
        <f>IF(($L35      =0),0,((($N35      -$L35      )/$L35      )*100))</f>
        <v>-99.559955995599552</v>
      </c>
      <c r="S35" s="64">
        <f>IF(($M35      =0),0,((($O35      -$M35      )/$M35      )*100))</f>
        <v>-100.14367101437838</v>
      </c>
      <c r="T35" s="63">
        <f>IF($E35   =0,0,($P35   /$E35   )*100)</f>
        <v>100</v>
      </c>
      <c r="U35" s="65">
        <f>IF($E35   =0,0,($Q35   /$E35   )*100)</f>
        <v>144.45924920850294</v>
      </c>
      <c r="V35" s="122" t="s">
        <v>36</v>
      </c>
      <c r="W35" s="123" t="s">
        <v>36</v>
      </c>
    </row>
    <row r="36" spans="1:23" ht="12.95" customHeight="1" x14ac:dyDescent="0.2">
      <c r="A36" s="51" t="s">
        <v>60</v>
      </c>
      <c r="B36" s="124" t="s">
        <v>1</v>
      </c>
      <c r="C36" s="124"/>
      <c r="D36" s="124"/>
      <c r="E36" s="124"/>
      <c r="F36" s="125"/>
      <c r="G36" s="126"/>
      <c r="H36" s="125"/>
      <c r="I36" s="126"/>
      <c r="J36" s="125"/>
      <c r="K36" s="126"/>
      <c r="L36" s="125"/>
      <c r="M36" s="126"/>
      <c r="N36" s="125"/>
      <c r="O36" s="126"/>
      <c r="P36" s="125"/>
      <c r="Q36" s="126"/>
      <c r="R36" s="55"/>
      <c r="S36" s="56"/>
      <c r="T36" s="55"/>
      <c r="U36" s="57"/>
      <c r="V36" s="125"/>
      <c r="W36" s="126"/>
    </row>
    <row r="37" spans="1:23" ht="12.95" customHeight="1" x14ac:dyDescent="0.2">
      <c r="A37" s="58" t="s">
        <v>61</v>
      </c>
      <c r="B37" s="118"/>
      <c r="C37" s="118"/>
      <c r="D37" s="118"/>
      <c r="E37" s="118">
        <f t="shared" ref="E37:E42" si="18">$B37      +$C37      +$D37</f>
        <v>0</v>
      </c>
      <c r="F37" s="119"/>
      <c r="G37" s="120"/>
      <c r="H37" s="119"/>
      <c r="I37" s="120"/>
      <c r="J37" s="119"/>
      <c r="K37" s="120"/>
      <c r="L37" s="119"/>
      <c r="M37" s="120"/>
      <c r="N37" s="119"/>
      <c r="O37" s="120"/>
      <c r="P37" s="119">
        <f t="shared" ref="P37:P42" si="19">$H37      +$J37      +$L37      +$N37</f>
        <v>0</v>
      </c>
      <c r="Q37" s="120">
        <f t="shared" ref="Q37:Q42" si="20">$I37      +$K37      +$M37      +$O37</f>
        <v>0</v>
      </c>
      <c r="R37" s="59">
        <f t="shared" ref="R37:R42" si="21">IF(($L37      =0),0,((($N37      -$L37      )/$L37      )*100))</f>
        <v>0</v>
      </c>
      <c r="S37" s="60">
        <f t="shared" ref="S37:S42" si="22">IF(($M37      =0),0,((($O37      -$M37      )/$M37      )*100))</f>
        <v>0</v>
      </c>
      <c r="T37" s="59">
        <f t="shared" ref="T37:T42" si="23">IF(($E37      =0),0,(($P37      /$E37      )*100))</f>
        <v>0</v>
      </c>
      <c r="U37" s="61">
        <f t="shared" ref="U37:U42" si="24">IF(($E37      =0),0,(($Q37      /$E37      )*100))</f>
        <v>0</v>
      </c>
      <c r="V37" s="119" t="s">
        <v>36</v>
      </c>
      <c r="W37" s="120" t="s">
        <v>36</v>
      </c>
    </row>
    <row r="38" spans="1:23" ht="12.95" customHeight="1" x14ac:dyDescent="0.2">
      <c r="A38" s="58" t="s">
        <v>62</v>
      </c>
      <c r="B38" s="118"/>
      <c r="C38" s="118"/>
      <c r="D38" s="118"/>
      <c r="E38" s="118">
        <f t="shared" si="18"/>
        <v>0</v>
      </c>
      <c r="F38" s="119"/>
      <c r="G38" s="120"/>
      <c r="H38" s="119"/>
      <c r="I38" s="120"/>
      <c r="J38" s="119"/>
      <c r="K38" s="120"/>
      <c r="L38" s="119"/>
      <c r="M38" s="120"/>
      <c r="N38" s="119"/>
      <c r="O38" s="120"/>
      <c r="P38" s="119">
        <f t="shared" si="19"/>
        <v>0</v>
      </c>
      <c r="Q38" s="120">
        <f t="shared" si="20"/>
        <v>0</v>
      </c>
      <c r="R38" s="59">
        <f t="shared" si="21"/>
        <v>0</v>
      </c>
      <c r="S38" s="60">
        <f t="shared" si="22"/>
        <v>0</v>
      </c>
      <c r="T38" s="59">
        <f t="shared" si="23"/>
        <v>0</v>
      </c>
      <c r="U38" s="61">
        <f t="shared" si="24"/>
        <v>0</v>
      </c>
      <c r="V38" s="119" t="s">
        <v>36</v>
      </c>
      <c r="W38" s="120" t="s">
        <v>36</v>
      </c>
    </row>
    <row r="39" spans="1:23" ht="12.95" hidden="1" customHeight="1" x14ac:dyDescent="0.2">
      <c r="A39" s="58" t="s">
        <v>63</v>
      </c>
      <c r="B39" s="118"/>
      <c r="C39" s="118"/>
      <c r="D39" s="118"/>
      <c r="E39" s="118">
        <f t="shared" si="18"/>
        <v>0</v>
      </c>
      <c r="F39" s="119" t="s">
        <v>36</v>
      </c>
      <c r="G39" s="120" t="s">
        <v>36</v>
      </c>
      <c r="H39" s="119"/>
      <c r="I39" s="120"/>
      <c r="J39" s="119"/>
      <c r="K39" s="120"/>
      <c r="L39" s="119"/>
      <c r="M39" s="120"/>
      <c r="N39" s="119"/>
      <c r="O39" s="120"/>
      <c r="P39" s="119">
        <f t="shared" si="19"/>
        <v>0</v>
      </c>
      <c r="Q39" s="120">
        <f t="shared" si="20"/>
        <v>0</v>
      </c>
      <c r="R39" s="59">
        <f t="shared" si="21"/>
        <v>0</v>
      </c>
      <c r="S39" s="60">
        <f t="shared" si="22"/>
        <v>0</v>
      </c>
      <c r="T39" s="59">
        <f t="shared" si="23"/>
        <v>0</v>
      </c>
      <c r="U39" s="61">
        <f t="shared" si="24"/>
        <v>0</v>
      </c>
      <c r="V39" s="119" t="s">
        <v>36</v>
      </c>
      <c r="W39" s="120" t="s">
        <v>36</v>
      </c>
    </row>
    <row r="40" spans="1:23" ht="12.95" customHeight="1" x14ac:dyDescent="0.2">
      <c r="A40" s="58" t="s">
        <v>64</v>
      </c>
      <c r="B40" s="118">
        <v>4000000</v>
      </c>
      <c r="C40" s="118"/>
      <c r="D40" s="118"/>
      <c r="E40" s="118">
        <f t="shared" si="18"/>
        <v>4000000</v>
      </c>
      <c r="F40" s="119">
        <v>4000000</v>
      </c>
      <c r="G40" s="120">
        <v>4000000</v>
      </c>
      <c r="H40" s="119"/>
      <c r="I40" s="120"/>
      <c r="J40" s="119">
        <v>1089000</v>
      </c>
      <c r="K40" s="120"/>
      <c r="L40" s="119"/>
      <c r="M40" s="120">
        <v>1276363</v>
      </c>
      <c r="N40" s="119"/>
      <c r="O40" s="120">
        <v>2721816</v>
      </c>
      <c r="P40" s="119">
        <f t="shared" si="19"/>
        <v>1089000</v>
      </c>
      <c r="Q40" s="120">
        <f t="shared" si="20"/>
        <v>3998179</v>
      </c>
      <c r="R40" s="59">
        <f t="shared" si="21"/>
        <v>0</v>
      </c>
      <c r="S40" s="60">
        <f t="shared" si="22"/>
        <v>113.24779862781982</v>
      </c>
      <c r="T40" s="59">
        <f t="shared" si="23"/>
        <v>27.224999999999998</v>
      </c>
      <c r="U40" s="61">
        <f t="shared" si="24"/>
        <v>99.954475000000002</v>
      </c>
      <c r="V40" s="119" t="s">
        <v>36</v>
      </c>
      <c r="W40" s="120" t="s">
        <v>36</v>
      </c>
    </row>
    <row r="41" spans="1:23" ht="12.95" customHeight="1" x14ac:dyDescent="0.2">
      <c r="A41" s="58" t="s">
        <v>65</v>
      </c>
      <c r="B41" s="118"/>
      <c r="C41" s="118"/>
      <c r="D41" s="118"/>
      <c r="E41" s="118">
        <f t="shared" si="18"/>
        <v>0</v>
      </c>
      <c r="F41" s="119" t="s">
        <v>36</v>
      </c>
      <c r="G41" s="120" t="s">
        <v>36</v>
      </c>
      <c r="H41" s="119"/>
      <c r="I41" s="120"/>
      <c r="J41" s="119"/>
      <c r="K41" s="120"/>
      <c r="L41" s="119"/>
      <c r="M41" s="120"/>
      <c r="N41" s="119"/>
      <c r="O41" s="120"/>
      <c r="P41" s="119">
        <f t="shared" si="19"/>
        <v>0</v>
      </c>
      <c r="Q41" s="120">
        <f t="shared" si="20"/>
        <v>0</v>
      </c>
      <c r="R41" s="59">
        <f t="shared" si="21"/>
        <v>0</v>
      </c>
      <c r="S41" s="60">
        <f t="shared" si="22"/>
        <v>0</v>
      </c>
      <c r="T41" s="59">
        <f t="shared" si="23"/>
        <v>0</v>
      </c>
      <c r="U41" s="61">
        <f t="shared" si="24"/>
        <v>0</v>
      </c>
      <c r="V41" s="119" t="s">
        <v>36</v>
      </c>
      <c r="W41" s="120" t="s">
        <v>36</v>
      </c>
    </row>
    <row r="42" spans="1:23" ht="12.95" customHeight="1" x14ac:dyDescent="0.2">
      <c r="A42" s="62" t="s">
        <v>44</v>
      </c>
      <c r="B42" s="121">
        <f>SUM(B37:B41)</f>
        <v>4000000</v>
      </c>
      <c r="C42" s="121">
        <f>SUM(C37:C41)</f>
        <v>0</v>
      </c>
      <c r="D42" s="121"/>
      <c r="E42" s="121">
        <f t="shared" si="18"/>
        <v>4000000</v>
      </c>
      <c r="F42" s="122">
        <f t="shared" ref="F42:O42" si="25">SUM(F37:F41)</f>
        <v>4000000</v>
      </c>
      <c r="G42" s="123">
        <f t="shared" si="25"/>
        <v>4000000</v>
      </c>
      <c r="H42" s="122">
        <f t="shared" si="25"/>
        <v>0</v>
      </c>
      <c r="I42" s="123">
        <f t="shared" si="25"/>
        <v>0</v>
      </c>
      <c r="J42" s="122">
        <f t="shared" si="25"/>
        <v>1089000</v>
      </c>
      <c r="K42" s="123">
        <f t="shared" si="25"/>
        <v>0</v>
      </c>
      <c r="L42" s="122">
        <f t="shared" si="25"/>
        <v>0</v>
      </c>
      <c r="M42" s="123">
        <f t="shared" si="25"/>
        <v>1276363</v>
      </c>
      <c r="N42" s="122">
        <f t="shared" si="25"/>
        <v>0</v>
      </c>
      <c r="O42" s="123">
        <f t="shared" si="25"/>
        <v>2721816</v>
      </c>
      <c r="P42" s="122">
        <f t="shared" si="19"/>
        <v>1089000</v>
      </c>
      <c r="Q42" s="123">
        <f t="shared" si="20"/>
        <v>3998179</v>
      </c>
      <c r="R42" s="63">
        <f t="shared" si="21"/>
        <v>0</v>
      </c>
      <c r="S42" s="64">
        <f t="shared" si="22"/>
        <v>113.24779862781982</v>
      </c>
      <c r="T42" s="63">
        <f>IF((+$E37+$E40) =0,0,(P42   /(+$E37+$E40) )*100)</f>
        <v>27.224999999999998</v>
      </c>
      <c r="U42" s="65">
        <f>IF((+$E37+$E40) =0,0,(Q42   /(+$E37+$E40) )*100)</f>
        <v>99.954475000000002</v>
      </c>
      <c r="V42" s="122" t="s">
        <v>36</v>
      </c>
      <c r="W42" s="123" t="s">
        <v>36</v>
      </c>
    </row>
    <row r="43" spans="1:23" ht="12.95" customHeight="1" x14ac:dyDescent="0.2">
      <c r="A43" s="51" t="s">
        <v>66</v>
      </c>
      <c r="B43" s="124" t="s">
        <v>1</v>
      </c>
      <c r="C43" s="124"/>
      <c r="D43" s="124"/>
      <c r="E43" s="124"/>
      <c r="F43" s="125"/>
      <c r="G43" s="126"/>
      <c r="H43" s="125"/>
      <c r="I43" s="126"/>
      <c r="J43" s="125"/>
      <c r="K43" s="126"/>
      <c r="L43" s="125"/>
      <c r="M43" s="126"/>
      <c r="N43" s="125"/>
      <c r="O43" s="126"/>
      <c r="P43" s="125"/>
      <c r="Q43" s="126"/>
      <c r="R43" s="55"/>
      <c r="S43" s="56"/>
      <c r="T43" s="55"/>
      <c r="U43" s="57"/>
      <c r="V43" s="125"/>
      <c r="W43" s="126"/>
    </row>
    <row r="44" spans="1:23" ht="12.95" hidden="1" customHeight="1" x14ac:dyDescent="0.2">
      <c r="A44" s="58" t="s">
        <v>67</v>
      </c>
      <c r="B44" s="118"/>
      <c r="C44" s="118"/>
      <c r="D44" s="118"/>
      <c r="E44" s="118">
        <f t="shared" ref="E44:E55" si="26">$B44      +$C44      +$D44</f>
        <v>0</v>
      </c>
      <c r="F44" s="119" t="s">
        <v>36</v>
      </c>
      <c r="G44" s="120" t="s">
        <v>36</v>
      </c>
      <c r="H44" s="119"/>
      <c r="I44" s="120"/>
      <c r="J44" s="119"/>
      <c r="K44" s="120"/>
      <c r="L44" s="119"/>
      <c r="M44" s="120"/>
      <c r="N44" s="119"/>
      <c r="O44" s="120"/>
      <c r="P44" s="119">
        <f t="shared" ref="P44:P55" si="27">$H44      +$J44      +$L44      +$N44</f>
        <v>0</v>
      </c>
      <c r="Q44" s="120">
        <f t="shared" ref="Q44:Q55" si="28">$I44      +$K44      +$M44      +$O44</f>
        <v>0</v>
      </c>
      <c r="R44" s="59">
        <f t="shared" ref="R44:R55" si="29">IF(($L44      =0),0,((($N44      -$L44      )/$L44      )*100))</f>
        <v>0</v>
      </c>
      <c r="S44" s="60">
        <f t="shared" ref="S44:S55" si="30">IF(($M44      =0),0,((($O44      -$M44      )/$M44      )*100))</f>
        <v>0</v>
      </c>
      <c r="T44" s="59">
        <f t="shared" ref="T44:T55" si="31">IF(($E44      =0),0,(($P44      /$E44      )*100))</f>
        <v>0</v>
      </c>
      <c r="U44" s="61">
        <f t="shared" ref="U44:U55" si="32">IF(($E44      =0),0,(($Q44      /$E44      )*100))</f>
        <v>0</v>
      </c>
      <c r="V44" s="119" t="s">
        <v>36</v>
      </c>
      <c r="W44" s="120" t="s">
        <v>36</v>
      </c>
    </row>
    <row r="45" spans="1:23" ht="12.95" customHeight="1" x14ac:dyDescent="0.2">
      <c r="A45" s="58" t="s">
        <v>68</v>
      </c>
      <c r="B45" s="118"/>
      <c r="C45" s="118"/>
      <c r="D45" s="118"/>
      <c r="E45" s="118">
        <f t="shared" si="26"/>
        <v>0</v>
      </c>
      <c r="F45" s="119"/>
      <c r="G45" s="120"/>
      <c r="H45" s="119"/>
      <c r="I45" s="120"/>
      <c r="J45" s="119"/>
      <c r="K45" s="120"/>
      <c r="L45" s="119"/>
      <c r="M45" s="120"/>
      <c r="N45" s="119"/>
      <c r="O45" s="120"/>
      <c r="P45" s="119">
        <f t="shared" si="27"/>
        <v>0</v>
      </c>
      <c r="Q45" s="120">
        <f t="shared" si="28"/>
        <v>0</v>
      </c>
      <c r="R45" s="59">
        <f t="shared" si="29"/>
        <v>0</v>
      </c>
      <c r="S45" s="60">
        <f t="shared" si="30"/>
        <v>0</v>
      </c>
      <c r="T45" s="59">
        <f t="shared" si="31"/>
        <v>0</v>
      </c>
      <c r="U45" s="61">
        <f t="shared" si="32"/>
        <v>0</v>
      </c>
      <c r="V45" s="119" t="s">
        <v>36</v>
      </c>
      <c r="W45" s="120" t="s">
        <v>36</v>
      </c>
    </row>
    <row r="46" spans="1:23" ht="12.95" customHeight="1" x14ac:dyDescent="0.2">
      <c r="A46" s="58" t="s">
        <v>69</v>
      </c>
      <c r="B46" s="118"/>
      <c r="C46" s="118"/>
      <c r="D46" s="118"/>
      <c r="E46" s="118">
        <f t="shared" si="26"/>
        <v>0</v>
      </c>
      <c r="F46" s="119"/>
      <c r="G46" s="120"/>
      <c r="H46" s="119"/>
      <c r="I46" s="120"/>
      <c r="J46" s="119"/>
      <c r="K46" s="120"/>
      <c r="L46" s="119"/>
      <c r="M46" s="120"/>
      <c r="N46" s="119"/>
      <c r="O46" s="120"/>
      <c r="P46" s="119">
        <f t="shared" si="27"/>
        <v>0</v>
      </c>
      <c r="Q46" s="120">
        <f t="shared" si="28"/>
        <v>0</v>
      </c>
      <c r="R46" s="59">
        <f t="shared" si="29"/>
        <v>0</v>
      </c>
      <c r="S46" s="60">
        <f t="shared" si="30"/>
        <v>0</v>
      </c>
      <c r="T46" s="59">
        <f t="shared" si="31"/>
        <v>0</v>
      </c>
      <c r="U46" s="61">
        <f t="shared" si="32"/>
        <v>0</v>
      </c>
      <c r="V46" s="119" t="s">
        <v>36</v>
      </c>
      <c r="W46" s="120" t="s">
        <v>36</v>
      </c>
    </row>
    <row r="47" spans="1:23" ht="12.95" hidden="1" customHeight="1" x14ac:dyDescent="0.2">
      <c r="A47" s="58" t="s">
        <v>70</v>
      </c>
      <c r="B47" s="118"/>
      <c r="C47" s="118"/>
      <c r="D47" s="118"/>
      <c r="E47" s="118">
        <f t="shared" si="26"/>
        <v>0</v>
      </c>
      <c r="F47" s="119" t="s">
        <v>36</v>
      </c>
      <c r="G47" s="120" t="s">
        <v>36</v>
      </c>
      <c r="H47" s="119"/>
      <c r="I47" s="120"/>
      <c r="J47" s="119"/>
      <c r="K47" s="120"/>
      <c r="L47" s="119"/>
      <c r="M47" s="120"/>
      <c r="N47" s="119"/>
      <c r="O47" s="120"/>
      <c r="P47" s="119">
        <f t="shared" si="27"/>
        <v>0</v>
      </c>
      <c r="Q47" s="120">
        <f t="shared" si="28"/>
        <v>0</v>
      </c>
      <c r="R47" s="59">
        <f t="shared" si="29"/>
        <v>0</v>
      </c>
      <c r="S47" s="60">
        <f t="shared" si="30"/>
        <v>0</v>
      </c>
      <c r="T47" s="59">
        <f t="shared" si="31"/>
        <v>0</v>
      </c>
      <c r="U47" s="61">
        <f t="shared" si="32"/>
        <v>0</v>
      </c>
      <c r="V47" s="119" t="s">
        <v>36</v>
      </c>
      <c r="W47" s="120" t="s">
        <v>36</v>
      </c>
    </row>
    <row r="48" spans="1:23" ht="12.95" hidden="1" customHeight="1" x14ac:dyDescent="0.2">
      <c r="A48" s="58" t="s">
        <v>71</v>
      </c>
      <c r="B48" s="118"/>
      <c r="C48" s="118"/>
      <c r="D48" s="118"/>
      <c r="E48" s="118">
        <f t="shared" si="26"/>
        <v>0</v>
      </c>
      <c r="F48" s="119" t="s">
        <v>36</v>
      </c>
      <c r="G48" s="120" t="s">
        <v>36</v>
      </c>
      <c r="H48" s="119"/>
      <c r="I48" s="120"/>
      <c r="J48" s="119"/>
      <c r="K48" s="120"/>
      <c r="L48" s="119"/>
      <c r="M48" s="120"/>
      <c r="N48" s="119"/>
      <c r="O48" s="120"/>
      <c r="P48" s="119">
        <f t="shared" si="27"/>
        <v>0</v>
      </c>
      <c r="Q48" s="120">
        <f t="shared" si="28"/>
        <v>0</v>
      </c>
      <c r="R48" s="59">
        <f t="shared" si="29"/>
        <v>0</v>
      </c>
      <c r="S48" s="60">
        <f t="shared" si="30"/>
        <v>0</v>
      </c>
      <c r="T48" s="59">
        <f t="shared" si="31"/>
        <v>0</v>
      </c>
      <c r="U48" s="61">
        <f t="shared" si="32"/>
        <v>0</v>
      </c>
      <c r="V48" s="119" t="s">
        <v>36</v>
      </c>
      <c r="W48" s="120" t="s">
        <v>36</v>
      </c>
    </row>
    <row r="49" spans="1:23" ht="12.95" hidden="1" customHeight="1" x14ac:dyDescent="0.2">
      <c r="A49" s="58" t="s">
        <v>72</v>
      </c>
      <c r="B49" s="118"/>
      <c r="C49" s="118"/>
      <c r="D49" s="118"/>
      <c r="E49" s="118">
        <f t="shared" si="26"/>
        <v>0</v>
      </c>
      <c r="F49" s="119" t="s">
        <v>36</v>
      </c>
      <c r="G49" s="120" t="s">
        <v>36</v>
      </c>
      <c r="H49" s="119"/>
      <c r="I49" s="120"/>
      <c r="J49" s="119"/>
      <c r="K49" s="120"/>
      <c r="L49" s="119"/>
      <c r="M49" s="120"/>
      <c r="N49" s="119"/>
      <c r="O49" s="120"/>
      <c r="P49" s="119">
        <f t="shared" si="27"/>
        <v>0</v>
      </c>
      <c r="Q49" s="120">
        <f t="shared" si="28"/>
        <v>0</v>
      </c>
      <c r="R49" s="59">
        <f t="shared" si="29"/>
        <v>0</v>
      </c>
      <c r="S49" s="60">
        <f t="shared" si="30"/>
        <v>0</v>
      </c>
      <c r="T49" s="59">
        <f t="shared" si="31"/>
        <v>0</v>
      </c>
      <c r="U49" s="61">
        <f t="shared" si="32"/>
        <v>0</v>
      </c>
      <c r="V49" s="119" t="s">
        <v>36</v>
      </c>
      <c r="W49" s="120" t="s">
        <v>36</v>
      </c>
    </row>
    <row r="50" spans="1:23" ht="12.95" hidden="1" customHeight="1" x14ac:dyDescent="0.2">
      <c r="A50" s="58" t="s">
        <v>73</v>
      </c>
      <c r="B50" s="118"/>
      <c r="C50" s="118"/>
      <c r="D50" s="118"/>
      <c r="E50" s="118">
        <f t="shared" si="26"/>
        <v>0</v>
      </c>
      <c r="F50" s="119" t="s">
        <v>36</v>
      </c>
      <c r="G50" s="120" t="s">
        <v>36</v>
      </c>
      <c r="H50" s="119"/>
      <c r="I50" s="120"/>
      <c r="J50" s="119"/>
      <c r="K50" s="120"/>
      <c r="L50" s="119"/>
      <c r="M50" s="120"/>
      <c r="N50" s="119"/>
      <c r="O50" s="120"/>
      <c r="P50" s="119">
        <f t="shared" si="27"/>
        <v>0</v>
      </c>
      <c r="Q50" s="120">
        <f t="shared" si="28"/>
        <v>0</v>
      </c>
      <c r="R50" s="59">
        <f t="shared" si="29"/>
        <v>0</v>
      </c>
      <c r="S50" s="60">
        <f t="shared" si="30"/>
        <v>0</v>
      </c>
      <c r="T50" s="59">
        <f t="shared" si="31"/>
        <v>0</v>
      </c>
      <c r="U50" s="61">
        <f t="shared" si="32"/>
        <v>0</v>
      </c>
      <c r="V50" s="119" t="s">
        <v>36</v>
      </c>
      <c r="W50" s="120" t="s">
        <v>36</v>
      </c>
    </row>
    <row r="51" spans="1:23" ht="12.95" hidden="1" customHeight="1" x14ac:dyDescent="0.2">
      <c r="A51" s="58" t="s">
        <v>74</v>
      </c>
      <c r="B51" s="118"/>
      <c r="C51" s="118"/>
      <c r="D51" s="118"/>
      <c r="E51" s="118">
        <f t="shared" si="26"/>
        <v>0</v>
      </c>
      <c r="F51" s="119" t="s">
        <v>36</v>
      </c>
      <c r="G51" s="120" t="s">
        <v>36</v>
      </c>
      <c r="H51" s="119"/>
      <c r="I51" s="120"/>
      <c r="J51" s="119"/>
      <c r="K51" s="120"/>
      <c r="L51" s="119"/>
      <c r="M51" s="120"/>
      <c r="N51" s="119"/>
      <c r="O51" s="120"/>
      <c r="P51" s="119">
        <f t="shared" si="27"/>
        <v>0</v>
      </c>
      <c r="Q51" s="120">
        <f t="shared" si="28"/>
        <v>0</v>
      </c>
      <c r="R51" s="59">
        <f t="shared" si="29"/>
        <v>0</v>
      </c>
      <c r="S51" s="60">
        <f t="shared" si="30"/>
        <v>0</v>
      </c>
      <c r="T51" s="59">
        <f t="shared" si="31"/>
        <v>0</v>
      </c>
      <c r="U51" s="61">
        <f t="shared" si="32"/>
        <v>0</v>
      </c>
      <c r="V51" s="119" t="s">
        <v>36</v>
      </c>
      <c r="W51" s="120" t="s">
        <v>36</v>
      </c>
    </row>
    <row r="52" spans="1:23" ht="12.95" hidden="1" customHeight="1" x14ac:dyDescent="0.2">
      <c r="A52" s="58" t="s">
        <v>75</v>
      </c>
      <c r="B52" s="118"/>
      <c r="C52" s="118"/>
      <c r="D52" s="118"/>
      <c r="E52" s="118">
        <f t="shared" si="26"/>
        <v>0</v>
      </c>
      <c r="F52" s="119" t="s">
        <v>36</v>
      </c>
      <c r="G52" s="120" t="s">
        <v>36</v>
      </c>
      <c r="H52" s="119"/>
      <c r="I52" s="120"/>
      <c r="J52" s="119"/>
      <c r="K52" s="120"/>
      <c r="L52" s="119"/>
      <c r="M52" s="120"/>
      <c r="N52" s="119"/>
      <c r="O52" s="120"/>
      <c r="P52" s="119">
        <f t="shared" si="27"/>
        <v>0</v>
      </c>
      <c r="Q52" s="120">
        <f t="shared" si="28"/>
        <v>0</v>
      </c>
      <c r="R52" s="59">
        <f t="shared" si="29"/>
        <v>0</v>
      </c>
      <c r="S52" s="60">
        <f t="shared" si="30"/>
        <v>0</v>
      </c>
      <c r="T52" s="59">
        <f t="shared" si="31"/>
        <v>0</v>
      </c>
      <c r="U52" s="61">
        <f t="shared" si="32"/>
        <v>0</v>
      </c>
      <c r="V52" s="119" t="s">
        <v>36</v>
      </c>
      <c r="W52" s="120" t="s">
        <v>36</v>
      </c>
    </row>
    <row r="53" spans="1:23" ht="12.95" customHeight="1" x14ac:dyDescent="0.2">
      <c r="A53" s="58" t="s">
        <v>76</v>
      </c>
      <c r="B53" s="118"/>
      <c r="C53" s="118"/>
      <c r="D53" s="118"/>
      <c r="E53" s="118">
        <f t="shared" si="26"/>
        <v>0</v>
      </c>
      <c r="F53" s="119"/>
      <c r="G53" s="120"/>
      <c r="H53" s="119"/>
      <c r="I53" s="120"/>
      <c r="J53" s="119"/>
      <c r="K53" s="120"/>
      <c r="L53" s="119"/>
      <c r="M53" s="120"/>
      <c r="N53" s="119"/>
      <c r="O53" s="120"/>
      <c r="P53" s="119">
        <f t="shared" si="27"/>
        <v>0</v>
      </c>
      <c r="Q53" s="120">
        <f t="shared" si="28"/>
        <v>0</v>
      </c>
      <c r="R53" s="59">
        <f t="shared" si="29"/>
        <v>0</v>
      </c>
      <c r="S53" s="60">
        <f t="shared" si="30"/>
        <v>0</v>
      </c>
      <c r="T53" s="59">
        <f t="shared" si="31"/>
        <v>0</v>
      </c>
      <c r="U53" s="61">
        <f t="shared" si="32"/>
        <v>0</v>
      </c>
      <c r="V53" s="119" t="s">
        <v>36</v>
      </c>
      <c r="W53" s="120" t="s">
        <v>36</v>
      </c>
    </row>
    <row r="54" spans="1:23" ht="12.95" customHeight="1" x14ac:dyDescent="0.2">
      <c r="A54" s="58" t="s">
        <v>77</v>
      </c>
      <c r="B54" s="118"/>
      <c r="C54" s="118"/>
      <c r="D54" s="118"/>
      <c r="E54" s="118">
        <f t="shared" si="26"/>
        <v>0</v>
      </c>
      <c r="F54" s="119"/>
      <c r="G54" s="120"/>
      <c r="H54" s="119"/>
      <c r="I54" s="120"/>
      <c r="J54" s="119"/>
      <c r="K54" s="120"/>
      <c r="L54" s="119"/>
      <c r="M54" s="120"/>
      <c r="N54" s="119"/>
      <c r="O54" s="120"/>
      <c r="P54" s="119">
        <f t="shared" si="27"/>
        <v>0</v>
      </c>
      <c r="Q54" s="120">
        <f t="shared" si="28"/>
        <v>0</v>
      </c>
      <c r="R54" s="59">
        <f t="shared" si="29"/>
        <v>0</v>
      </c>
      <c r="S54" s="60">
        <f t="shared" si="30"/>
        <v>0</v>
      </c>
      <c r="T54" s="59">
        <f t="shared" si="31"/>
        <v>0</v>
      </c>
      <c r="U54" s="61">
        <f t="shared" si="32"/>
        <v>0</v>
      </c>
      <c r="V54" s="119" t="s">
        <v>36</v>
      </c>
      <c r="W54" s="120" t="s">
        <v>36</v>
      </c>
    </row>
    <row r="55" spans="1:23" ht="12.95" customHeight="1" x14ac:dyDescent="0.2">
      <c r="A55" s="62" t="s">
        <v>44</v>
      </c>
      <c r="B55" s="121">
        <f>SUM(B44:B54)</f>
        <v>0</v>
      </c>
      <c r="C55" s="121">
        <f>SUM(C44:C54)</f>
        <v>0</v>
      </c>
      <c r="D55" s="121"/>
      <c r="E55" s="121">
        <f t="shared" si="26"/>
        <v>0</v>
      </c>
      <c r="F55" s="122">
        <f t="shared" ref="F55:O55" si="33">SUM(F44:F54)</f>
        <v>0</v>
      </c>
      <c r="G55" s="123">
        <f t="shared" si="33"/>
        <v>0</v>
      </c>
      <c r="H55" s="122">
        <f t="shared" si="33"/>
        <v>0</v>
      </c>
      <c r="I55" s="123">
        <f t="shared" si="33"/>
        <v>0</v>
      </c>
      <c r="J55" s="122">
        <f t="shared" si="33"/>
        <v>0</v>
      </c>
      <c r="K55" s="123">
        <f t="shared" si="33"/>
        <v>0</v>
      </c>
      <c r="L55" s="122">
        <f t="shared" si="33"/>
        <v>0</v>
      </c>
      <c r="M55" s="123">
        <f t="shared" si="33"/>
        <v>0</v>
      </c>
      <c r="N55" s="122">
        <f t="shared" si="33"/>
        <v>0</v>
      </c>
      <c r="O55" s="123">
        <f t="shared" si="33"/>
        <v>0</v>
      </c>
      <c r="P55" s="122">
        <f t="shared" si="27"/>
        <v>0</v>
      </c>
      <c r="Q55" s="123">
        <f t="shared" si="28"/>
        <v>0</v>
      </c>
      <c r="R55" s="63">
        <f t="shared" si="29"/>
        <v>0</v>
      </c>
      <c r="S55" s="64">
        <f t="shared" si="30"/>
        <v>0</v>
      </c>
      <c r="T55" s="63">
        <f>IF((+$E45+$E47+$E49+$E50+$E53) =0,0,(P55   /(+$E45+$E47+$E49+$E50+$E53) )*100)</f>
        <v>0</v>
      </c>
      <c r="U55" s="65">
        <f>IF((+$E45+$E47+$E49+$E50+$E53) =0,0,(Q55   /(+$E45+$E47+$E49+$E50+$E53) )*100)</f>
        <v>0</v>
      </c>
      <c r="V55" s="122" t="s">
        <v>36</v>
      </c>
      <c r="W55" s="123" t="s">
        <v>36</v>
      </c>
    </row>
    <row r="56" spans="1:23" ht="12.95" customHeight="1" x14ac:dyDescent="0.2">
      <c r="A56" s="51" t="s">
        <v>78</v>
      </c>
      <c r="B56" s="124" t="s">
        <v>1</v>
      </c>
      <c r="C56" s="124"/>
      <c r="D56" s="124"/>
      <c r="E56" s="124"/>
      <c r="F56" s="125"/>
      <c r="G56" s="126"/>
      <c r="H56" s="125"/>
      <c r="I56" s="126"/>
      <c r="J56" s="125"/>
      <c r="K56" s="126"/>
      <c r="L56" s="125"/>
      <c r="M56" s="126"/>
      <c r="N56" s="125"/>
      <c r="O56" s="126"/>
      <c r="P56" s="125"/>
      <c r="Q56" s="126"/>
      <c r="R56" s="55"/>
      <c r="S56" s="56"/>
      <c r="T56" s="55"/>
      <c r="U56" s="57"/>
      <c r="V56" s="125"/>
      <c r="W56" s="126"/>
    </row>
    <row r="57" spans="1:23" ht="12.95" hidden="1" customHeight="1" x14ac:dyDescent="0.2">
      <c r="A57" s="66" t="s">
        <v>79</v>
      </c>
      <c r="B57" s="118"/>
      <c r="C57" s="118"/>
      <c r="D57" s="118"/>
      <c r="E57" s="118">
        <f>$B57      +$C57      +$D57</f>
        <v>0</v>
      </c>
      <c r="F57" s="119" t="s">
        <v>36</v>
      </c>
      <c r="G57" s="120" t="s">
        <v>36</v>
      </c>
      <c r="H57" s="119"/>
      <c r="I57" s="120"/>
      <c r="J57" s="119"/>
      <c r="K57" s="120"/>
      <c r="L57" s="119"/>
      <c r="M57" s="120"/>
      <c r="N57" s="119"/>
      <c r="O57" s="120"/>
      <c r="P57" s="119">
        <f>$H57      +$J57      +$L57      +$N57</f>
        <v>0</v>
      </c>
      <c r="Q57" s="120">
        <f>$I57      +$K57      +$M57      +$O57</f>
        <v>0</v>
      </c>
      <c r="R57" s="59">
        <f>IF(($L57      =0),0,((($N57      -$L57      )/$L57      )*100))</f>
        <v>0</v>
      </c>
      <c r="S57" s="60">
        <f>IF(($M57      =0),0,((($O57      -$M57      )/$M57      )*100))</f>
        <v>0</v>
      </c>
      <c r="T57" s="59">
        <f>IF(($E57      =0),0,(($P57      /$E57      )*100))</f>
        <v>0</v>
      </c>
      <c r="U57" s="61">
        <f>IF(($E57      =0),0,(($Q57      /$E57      )*100))</f>
        <v>0</v>
      </c>
      <c r="V57" s="119" t="s">
        <v>36</v>
      </c>
      <c r="W57" s="120" t="s">
        <v>36</v>
      </c>
    </row>
    <row r="58" spans="1:23" ht="12.95" hidden="1" customHeight="1" x14ac:dyDescent="0.2">
      <c r="A58" s="66" t="s">
        <v>80</v>
      </c>
      <c r="B58" s="118"/>
      <c r="C58" s="118"/>
      <c r="D58" s="118"/>
      <c r="E58" s="118">
        <f>$B58      +$C58      +$D58</f>
        <v>0</v>
      </c>
      <c r="F58" s="119" t="s">
        <v>36</v>
      </c>
      <c r="G58" s="120" t="s">
        <v>36</v>
      </c>
      <c r="H58" s="119"/>
      <c r="I58" s="120"/>
      <c r="J58" s="119"/>
      <c r="K58" s="120"/>
      <c r="L58" s="119"/>
      <c r="M58" s="120"/>
      <c r="N58" s="119"/>
      <c r="O58" s="120"/>
      <c r="P58" s="119">
        <f>$H58      +$J58      +$L58      +$N58</f>
        <v>0</v>
      </c>
      <c r="Q58" s="120">
        <f>$I58      +$K58      +$M58      +$O58</f>
        <v>0</v>
      </c>
      <c r="R58" s="59">
        <f>IF(($L58      =0),0,((($N58      -$L58      )/$L58      )*100))</f>
        <v>0</v>
      </c>
      <c r="S58" s="60">
        <f>IF(($M58      =0),0,((($O58      -$M58      )/$M58      )*100))</f>
        <v>0</v>
      </c>
      <c r="T58" s="59">
        <f>IF(($E58      =0),0,(($P58      /$E58      )*100))</f>
        <v>0</v>
      </c>
      <c r="U58" s="61">
        <f>IF(($E58      =0),0,(($Q58      /$E58      )*100))</f>
        <v>0</v>
      </c>
      <c r="V58" s="119" t="s">
        <v>36</v>
      </c>
      <c r="W58" s="120" t="s">
        <v>36</v>
      </c>
    </row>
    <row r="59" spans="1:23" ht="12.95" hidden="1" customHeight="1" x14ac:dyDescent="0.2">
      <c r="A59" s="66" t="s">
        <v>81</v>
      </c>
      <c r="B59" s="118"/>
      <c r="C59" s="118"/>
      <c r="D59" s="118"/>
      <c r="E59" s="118">
        <f>$B59      +$C59      +$D59</f>
        <v>0</v>
      </c>
      <c r="F59" s="119" t="s">
        <v>36</v>
      </c>
      <c r="G59" s="120" t="s">
        <v>36</v>
      </c>
      <c r="H59" s="119"/>
      <c r="I59" s="120"/>
      <c r="J59" s="119"/>
      <c r="K59" s="120"/>
      <c r="L59" s="119"/>
      <c r="M59" s="120"/>
      <c r="N59" s="119"/>
      <c r="O59" s="120"/>
      <c r="P59" s="119">
        <f>$H59      +$J59      +$L59      +$N59</f>
        <v>0</v>
      </c>
      <c r="Q59" s="120">
        <f>$I59      +$K59      +$M59      +$O59</f>
        <v>0</v>
      </c>
      <c r="R59" s="59">
        <f>IF(($L59      =0),0,((($N59      -$L59      )/$L59      )*100))</f>
        <v>0</v>
      </c>
      <c r="S59" s="60">
        <f>IF(($M59      =0),0,((($O59      -$M59      )/$M59      )*100))</f>
        <v>0</v>
      </c>
      <c r="T59" s="59">
        <f>IF(($E59      =0),0,(($P59      /$E59      )*100))</f>
        <v>0</v>
      </c>
      <c r="U59" s="61">
        <f>IF(($E59      =0),0,(($Q59      /$E59      )*100))</f>
        <v>0</v>
      </c>
      <c r="V59" s="119" t="s">
        <v>36</v>
      </c>
      <c r="W59" s="120" t="s">
        <v>36</v>
      </c>
    </row>
    <row r="60" spans="1:23" ht="12.95" hidden="1" customHeight="1" x14ac:dyDescent="0.2">
      <c r="A60" s="58" t="s">
        <v>82</v>
      </c>
      <c r="B60" s="118"/>
      <c r="C60" s="118"/>
      <c r="D60" s="118"/>
      <c r="E60" s="118">
        <f>$B60      +$C60      +$D60</f>
        <v>0</v>
      </c>
      <c r="F60" s="119" t="s">
        <v>36</v>
      </c>
      <c r="G60" s="120" t="s">
        <v>36</v>
      </c>
      <c r="H60" s="119"/>
      <c r="I60" s="120"/>
      <c r="J60" s="119"/>
      <c r="K60" s="120"/>
      <c r="L60" s="119"/>
      <c r="M60" s="120"/>
      <c r="N60" s="119"/>
      <c r="O60" s="120"/>
      <c r="P60" s="119">
        <f>$H60      +$J60      +$L60      +$N60</f>
        <v>0</v>
      </c>
      <c r="Q60" s="120">
        <f>$I60      +$K60      +$M60      +$O60</f>
        <v>0</v>
      </c>
      <c r="R60" s="59">
        <f>IF(($L60      =0),0,((($N60      -$L60      )/$L60      )*100))</f>
        <v>0</v>
      </c>
      <c r="S60" s="60">
        <f>IF(($M60      =0),0,((($O60      -$M60      )/$M60      )*100))</f>
        <v>0</v>
      </c>
      <c r="T60" s="59">
        <f>IF(($E60      =0),0,(($P60      /$E60      )*100))</f>
        <v>0</v>
      </c>
      <c r="U60" s="61">
        <f>IF(($E60      =0),0,(($Q60      /$E60      )*100))</f>
        <v>0</v>
      </c>
      <c r="V60" s="119" t="s">
        <v>36</v>
      </c>
      <c r="W60" s="120" t="s">
        <v>36</v>
      </c>
    </row>
    <row r="61" spans="1:23" ht="12.95" customHeight="1" x14ac:dyDescent="0.2">
      <c r="A61" s="67" t="s">
        <v>44</v>
      </c>
      <c r="B61" s="127">
        <f>SUM(B57:B60)</f>
        <v>0</v>
      </c>
      <c r="C61" s="127">
        <f>SUM(C57:C60)</f>
        <v>0</v>
      </c>
      <c r="D61" s="127"/>
      <c r="E61" s="127">
        <f>$B61      +$C61      +$D61</f>
        <v>0</v>
      </c>
      <c r="F61" s="128" t="s">
        <v>36</v>
      </c>
      <c r="G61" s="129" t="s">
        <v>36</v>
      </c>
      <c r="H61" s="128">
        <f t="shared" ref="H61:O61" si="34">SUM(H57:H60)</f>
        <v>0</v>
      </c>
      <c r="I61" s="129">
        <f t="shared" si="34"/>
        <v>0</v>
      </c>
      <c r="J61" s="128">
        <f t="shared" si="34"/>
        <v>0</v>
      </c>
      <c r="K61" s="129">
        <f t="shared" si="34"/>
        <v>0</v>
      </c>
      <c r="L61" s="128">
        <f t="shared" si="34"/>
        <v>0</v>
      </c>
      <c r="M61" s="129">
        <f t="shared" si="34"/>
        <v>0</v>
      </c>
      <c r="N61" s="128">
        <f t="shared" si="34"/>
        <v>0</v>
      </c>
      <c r="O61" s="129">
        <f t="shared" si="34"/>
        <v>0</v>
      </c>
      <c r="P61" s="128">
        <f>$H61      +$J61      +$L61      +$N61</f>
        <v>0</v>
      </c>
      <c r="Q61" s="129">
        <f>$I61      +$K61      +$M61      +$O61</f>
        <v>0</v>
      </c>
      <c r="R61" s="68">
        <f>IF(($L61      =0),0,((($N61      -$L61      )/$L61      )*100))</f>
        <v>0</v>
      </c>
      <c r="S61" s="69">
        <f>IF(($M61      =0),0,((($O61      -$M61      )/$M61      )*100))</f>
        <v>0</v>
      </c>
      <c r="T61" s="68">
        <f>IF($E61   =0,0,($P61   /$E61   )*100)</f>
        <v>0</v>
      </c>
      <c r="U61" s="70">
        <f>IF($E61   =0,0,($Q61   /$E61   )*100)</f>
        <v>0</v>
      </c>
      <c r="V61" s="128" t="s">
        <v>36</v>
      </c>
      <c r="W61" s="129" t="s">
        <v>36</v>
      </c>
    </row>
    <row r="62" spans="1:23" ht="12.95" customHeight="1" x14ac:dyDescent="0.2">
      <c r="A62" s="51" t="s">
        <v>83</v>
      </c>
      <c r="B62" s="124" t="s">
        <v>1</v>
      </c>
      <c r="C62" s="124"/>
      <c r="D62" s="124"/>
      <c r="E62" s="124"/>
      <c r="F62" s="125"/>
      <c r="G62" s="126"/>
      <c r="H62" s="125"/>
      <c r="I62" s="126"/>
      <c r="J62" s="125"/>
      <c r="K62" s="126"/>
      <c r="L62" s="125"/>
      <c r="M62" s="126"/>
      <c r="N62" s="125"/>
      <c r="O62" s="126"/>
      <c r="P62" s="125"/>
      <c r="Q62" s="126"/>
      <c r="R62" s="55"/>
      <c r="S62" s="56"/>
      <c r="T62" s="55"/>
      <c r="U62" s="57"/>
      <c r="V62" s="125"/>
      <c r="W62" s="126"/>
    </row>
    <row r="63" spans="1:23" ht="12.95" hidden="1" customHeight="1" x14ac:dyDescent="0.2">
      <c r="A63" s="58" t="s">
        <v>84</v>
      </c>
      <c r="B63" s="118"/>
      <c r="C63" s="118"/>
      <c r="D63" s="118"/>
      <c r="E63" s="118">
        <f t="shared" ref="E63:E69" si="35">$B63      +$C63      +$D63</f>
        <v>0</v>
      </c>
      <c r="F63" s="119" t="s">
        <v>36</v>
      </c>
      <c r="G63" s="120" t="s">
        <v>36</v>
      </c>
      <c r="H63" s="119"/>
      <c r="I63" s="120"/>
      <c r="J63" s="119"/>
      <c r="K63" s="120"/>
      <c r="L63" s="119"/>
      <c r="M63" s="120"/>
      <c r="N63" s="119"/>
      <c r="O63" s="120"/>
      <c r="P63" s="119">
        <f t="shared" ref="P63:P69" si="36">$H63      +$J63      +$L63      +$N63</f>
        <v>0</v>
      </c>
      <c r="Q63" s="120">
        <f t="shared" ref="Q63:Q69" si="37">$I63      +$K63      +$M63      +$O63</f>
        <v>0</v>
      </c>
      <c r="R63" s="59">
        <f t="shared" ref="R63:R69" si="38">IF(($L63      =0),0,((($N63      -$L63      )/$L63      )*100))</f>
        <v>0</v>
      </c>
      <c r="S63" s="60">
        <f t="shared" ref="S63:S69" si="39">IF(($M63      =0),0,((($O63      -$M63      )/$M63      )*100))</f>
        <v>0</v>
      </c>
      <c r="T63" s="59">
        <f t="shared" ref="T63:T69" si="40">IF(($E63      =0),0,(($P63      /$E63      )*100))</f>
        <v>0</v>
      </c>
      <c r="U63" s="61">
        <f t="shared" ref="U63:U69" si="41">IF(($E63      =0),0,(($Q63      /$E63      )*100))</f>
        <v>0</v>
      </c>
      <c r="V63" s="119" t="s">
        <v>36</v>
      </c>
      <c r="W63" s="120" t="s">
        <v>36</v>
      </c>
    </row>
    <row r="64" spans="1:23" ht="12.95" hidden="1" customHeight="1" x14ac:dyDescent="0.2">
      <c r="A64" s="58" t="s">
        <v>85</v>
      </c>
      <c r="B64" s="118"/>
      <c r="C64" s="118"/>
      <c r="D64" s="118"/>
      <c r="E64" s="118">
        <f t="shared" si="35"/>
        <v>0</v>
      </c>
      <c r="F64" s="119" t="s">
        <v>36</v>
      </c>
      <c r="G64" s="120" t="s">
        <v>36</v>
      </c>
      <c r="H64" s="119"/>
      <c r="I64" s="120"/>
      <c r="J64" s="119"/>
      <c r="K64" s="120"/>
      <c r="L64" s="119"/>
      <c r="M64" s="120"/>
      <c r="N64" s="119"/>
      <c r="O64" s="120"/>
      <c r="P64" s="119">
        <f t="shared" si="36"/>
        <v>0</v>
      </c>
      <c r="Q64" s="120">
        <f t="shared" si="37"/>
        <v>0</v>
      </c>
      <c r="R64" s="59">
        <f t="shared" si="38"/>
        <v>0</v>
      </c>
      <c r="S64" s="60">
        <f t="shared" si="39"/>
        <v>0</v>
      </c>
      <c r="T64" s="59">
        <f t="shared" si="40"/>
        <v>0</v>
      </c>
      <c r="U64" s="61">
        <f t="shared" si="41"/>
        <v>0</v>
      </c>
      <c r="V64" s="119" t="s">
        <v>36</v>
      </c>
      <c r="W64" s="120" t="s">
        <v>36</v>
      </c>
    </row>
    <row r="65" spans="1:23" ht="12.95" hidden="1" customHeight="1" x14ac:dyDescent="0.2">
      <c r="A65" s="58" t="s">
        <v>86</v>
      </c>
      <c r="B65" s="118"/>
      <c r="C65" s="118"/>
      <c r="D65" s="118"/>
      <c r="E65" s="118">
        <f t="shared" si="35"/>
        <v>0</v>
      </c>
      <c r="F65" s="119" t="s">
        <v>36</v>
      </c>
      <c r="G65" s="120" t="s">
        <v>36</v>
      </c>
      <c r="H65" s="119"/>
      <c r="I65" s="120"/>
      <c r="J65" s="119"/>
      <c r="K65" s="120"/>
      <c r="L65" s="119"/>
      <c r="M65" s="120"/>
      <c r="N65" s="119"/>
      <c r="O65" s="120"/>
      <c r="P65" s="119">
        <f t="shared" si="36"/>
        <v>0</v>
      </c>
      <c r="Q65" s="120">
        <f t="shared" si="37"/>
        <v>0</v>
      </c>
      <c r="R65" s="59">
        <f t="shared" si="38"/>
        <v>0</v>
      </c>
      <c r="S65" s="60">
        <f t="shared" si="39"/>
        <v>0</v>
      </c>
      <c r="T65" s="59">
        <f t="shared" si="40"/>
        <v>0</v>
      </c>
      <c r="U65" s="61">
        <f t="shared" si="41"/>
        <v>0</v>
      </c>
      <c r="V65" s="119" t="s">
        <v>36</v>
      </c>
      <c r="W65" s="120" t="s">
        <v>36</v>
      </c>
    </row>
    <row r="66" spans="1:23" ht="12.95" customHeight="1" x14ac:dyDescent="0.2">
      <c r="A66" s="58" t="s">
        <v>87</v>
      </c>
      <c r="B66" s="118"/>
      <c r="C66" s="118"/>
      <c r="D66" s="118"/>
      <c r="E66" s="118">
        <f t="shared" si="35"/>
        <v>0</v>
      </c>
      <c r="F66" s="119" t="s">
        <v>36</v>
      </c>
      <c r="G66" s="120" t="s">
        <v>36</v>
      </c>
      <c r="H66" s="119"/>
      <c r="I66" s="120"/>
      <c r="J66" s="119"/>
      <c r="K66" s="120"/>
      <c r="L66" s="119"/>
      <c r="M66" s="120"/>
      <c r="N66" s="119"/>
      <c r="O66" s="120"/>
      <c r="P66" s="119">
        <f t="shared" si="36"/>
        <v>0</v>
      </c>
      <c r="Q66" s="120">
        <f t="shared" si="37"/>
        <v>0</v>
      </c>
      <c r="R66" s="59">
        <f t="shared" si="38"/>
        <v>0</v>
      </c>
      <c r="S66" s="60">
        <f t="shared" si="39"/>
        <v>0</v>
      </c>
      <c r="T66" s="59">
        <f t="shared" si="40"/>
        <v>0</v>
      </c>
      <c r="U66" s="61">
        <f t="shared" si="41"/>
        <v>0</v>
      </c>
      <c r="V66" s="119" t="s">
        <v>36</v>
      </c>
      <c r="W66" s="120" t="s">
        <v>36</v>
      </c>
    </row>
    <row r="67" spans="1:23" ht="12.95" customHeight="1" x14ac:dyDescent="0.2">
      <c r="A67" s="58" t="s">
        <v>88</v>
      </c>
      <c r="B67" s="118"/>
      <c r="C67" s="118"/>
      <c r="D67" s="118"/>
      <c r="E67" s="118">
        <f t="shared" si="35"/>
        <v>0</v>
      </c>
      <c r="F67" s="119"/>
      <c r="G67" s="120"/>
      <c r="H67" s="119"/>
      <c r="I67" s="120"/>
      <c r="J67" s="119"/>
      <c r="K67" s="120"/>
      <c r="L67" s="119"/>
      <c r="M67" s="120"/>
      <c r="N67" s="119"/>
      <c r="O67" s="120"/>
      <c r="P67" s="119">
        <f t="shared" si="36"/>
        <v>0</v>
      </c>
      <c r="Q67" s="120">
        <f t="shared" si="37"/>
        <v>0</v>
      </c>
      <c r="R67" s="59">
        <f t="shared" si="38"/>
        <v>0</v>
      </c>
      <c r="S67" s="60">
        <f t="shared" si="39"/>
        <v>0</v>
      </c>
      <c r="T67" s="59">
        <f t="shared" si="40"/>
        <v>0</v>
      </c>
      <c r="U67" s="61">
        <f t="shared" si="41"/>
        <v>0</v>
      </c>
      <c r="V67" s="119" t="s">
        <v>36</v>
      </c>
      <c r="W67" s="120" t="s">
        <v>36</v>
      </c>
    </row>
    <row r="68" spans="1:23" ht="12.95" customHeight="1" x14ac:dyDescent="0.2">
      <c r="A68" s="62" t="s">
        <v>44</v>
      </c>
      <c r="B68" s="121">
        <f>SUM(B63:B67)</f>
        <v>0</v>
      </c>
      <c r="C68" s="121">
        <f>SUM(C63:C67)</f>
        <v>0</v>
      </c>
      <c r="D68" s="121"/>
      <c r="E68" s="121">
        <f t="shared" si="35"/>
        <v>0</v>
      </c>
      <c r="F68" s="122">
        <f t="shared" ref="F68:O68" si="42">SUM(F63:F67)</f>
        <v>0</v>
      </c>
      <c r="G68" s="123">
        <f t="shared" si="42"/>
        <v>0</v>
      </c>
      <c r="H68" s="122">
        <f t="shared" si="42"/>
        <v>0</v>
      </c>
      <c r="I68" s="123">
        <f t="shared" si="42"/>
        <v>0</v>
      </c>
      <c r="J68" s="122">
        <f t="shared" si="42"/>
        <v>0</v>
      </c>
      <c r="K68" s="123">
        <f t="shared" si="42"/>
        <v>0</v>
      </c>
      <c r="L68" s="122">
        <f t="shared" si="42"/>
        <v>0</v>
      </c>
      <c r="M68" s="123">
        <f t="shared" si="42"/>
        <v>0</v>
      </c>
      <c r="N68" s="122">
        <f t="shared" si="42"/>
        <v>0</v>
      </c>
      <c r="O68" s="123">
        <f t="shared" si="42"/>
        <v>0</v>
      </c>
      <c r="P68" s="122">
        <f t="shared" si="36"/>
        <v>0</v>
      </c>
      <c r="Q68" s="123">
        <f t="shared" si="37"/>
        <v>0</v>
      </c>
      <c r="R68" s="63">
        <f t="shared" si="38"/>
        <v>0</v>
      </c>
      <c r="S68" s="64">
        <f t="shared" si="39"/>
        <v>0</v>
      </c>
      <c r="T68" s="63">
        <f>IF((+$E63+$E65+$E66++$E67) =0,0,(P68   /(+$E63+$E65+$E66+$E67) )*100)</f>
        <v>0</v>
      </c>
      <c r="U68" s="65">
        <f>IF((+$E63+$E65+$E67) =0,0,(Q68  /(+$E63+$E65+$E67) )*100)</f>
        <v>0</v>
      </c>
      <c r="V68" s="122" t="s">
        <v>36</v>
      </c>
      <c r="W68" s="123" t="s">
        <v>36</v>
      </c>
    </row>
    <row r="69" spans="1:23" ht="12.95" customHeight="1" x14ac:dyDescent="0.2">
      <c r="A69" s="71" t="s">
        <v>89</v>
      </c>
      <c r="B69" s="130">
        <f>SUM(B9:B16,B19:B25,B28:B31,B34,B37:B41,B44:B54,B57:B60,B63:B67)</f>
        <v>10195000</v>
      </c>
      <c r="C69" s="130">
        <f>SUM(C9:C16,C19:C25,C28:C31,C34,C37:C41,C44:C54,C57:C60,C63:C67)</f>
        <v>0</v>
      </c>
      <c r="D69" s="130"/>
      <c r="E69" s="130">
        <f t="shared" si="35"/>
        <v>10195000</v>
      </c>
      <c r="F69" s="131">
        <f t="shared" ref="F69:O69" si="43">SUM(F9:F16,F19:F25,F28:F31,F34,F37:F41,F44:F54,F57:F60,F63:F67)</f>
        <v>10195000</v>
      </c>
      <c r="G69" s="132">
        <f t="shared" si="43"/>
        <v>10195000</v>
      </c>
      <c r="H69" s="131">
        <f t="shared" si="43"/>
        <v>625000</v>
      </c>
      <c r="I69" s="132">
        <f t="shared" si="43"/>
        <v>1196785</v>
      </c>
      <c r="J69" s="131">
        <f t="shared" si="43"/>
        <v>2517000</v>
      </c>
      <c r="K69" s="132">
        <f t="shared" si="43"/>
        <v>-2519821</v>
      </c>
      <c r="L69" s="131">
        <f t="shared" si="43"/>
        <v>2324000</v>
      </c>
      <c r="M69" s="132">
        <f t="shared" si="43"/>
        <v>7070049</v>
      </c>
      <c r="N69" s="131">
        <f t="shared" si="43"/>
        <v>1818000</v>
      </c>
      <c r="O69" s="132">
        <f t="shared" si="43"/>
        <v>5429160</v>
      </c>
      <c r="P69" s="131">
        <f t="shared" si="36"/>
        <v>7284000</v>
      </c>
      <c r="Q69" s="132">
        <f t="shared" si="37"/>
        <v>11176173</v>
      </c>
      <c r="R69" s="72">
        <f t="shared" si="38"/>
        <v>-21.772805507745264</v>
      </c>
      <c r="S69" s="73">
        <f t="shared" si="39"/>
        <v>-23.209018777663353</v>
      </c>
      <c r="T69" s="72">
        <f>IF((+$E9+$E10+$E11+$E12+$E13+$E14+$E19+$E20+$E22+$E23+$E24+$E28+$E29+$E30+$E31+$E34+$E37+$E40+$E45+$E47+$E49+$E50+$E53+$E57+$E58+$E59+$E60+$E63+$E65+$E66+$E67)=0,0,(P69/(+$E9+$E10+$E11+$E12+$E13+$E14+$E19+$E20+$E22+$E23+$E24+$E28+$E29+$E30+$E31+$E34+$E37+$E40+$E45+$E47+$E49+$E50+$E53+$E57+$E58+$E59+$E60+$E63+$E65+$E66+$E67)*100))</f>
        <v>71.446787641000483</v>
      </c>
      <c r="U69" s="72">
        <f>IF((+$E9+$E10+$E11+$E12+$E13+$E14+$E19+$E20+$E22+$E23+$E24+$E28+$E29+$E30+$E31+$E34+$E37+$E40+$E45+$E47+$E49+$E50+$E53+$E57+$E58+$E59+$E60+$E63+$E65+$E66+$E67)=0,0,(Q69/(+$E9+$E10+$E11+$E12+$E13+$E14+$E19+$E20+$E22+$E23+$E24+$E28+$E29+$E30+$E31+$E34+$E37+$E40+$E45+$E47+$E49+$E50+$E53+$E57+$E58+$E59+$E60+$E63+$E65+$E66+$E67)*100))</f>
        <v>109.62406081412456</v>
      </c>
      <c r="V69" s="131" t="s">
        <v>36</v>
      </c>
      <c r="W69" s="132" t="s">
        <v>36</v>
      </c>
    </row>
    <row r="70" spans="1:23" ht="12.95" customHeight="1" x14ac:dyDescent="0.2">
      <c r="A70" s="51" t="s">
        <v>45</v>
      </c>
      <c r="B70" s="124" t="s">
        <v>1</v>
      </c>
      <c r="C70" s="124"/>
      <c r="D70" s="124"/>
      <c r="E70" s="124"/>
      <c r="F70" s="125"/>
      <c r="G70" s="126"/>
      <c r="H70" s="125"/>
      <c r="I70" s="126"/>
      <c r="J70" s="125"/>
      <c r="K70" s="126"/>
      <c r="L70" s="125"/>
      <c r="M70" s="126"/>
      <c r="N70" s="125"/>
      <c r="O70" s="126"/>
      <c r="P70" s="125"/>
      <c r="Q70" s="126"/>
      <c r="R70" s="55"/>
      <c r="S70" s="56"/>
      <c r="T70" s="55"/>
      <c r="U70" s="57"/>
      <c r="V70" s="125"/>
      <c r="W70" s="126"/>
    </row>
    <row r="71" spans="1:23" s="75" customFormat="1" ht="12.95" customHeight="1" x14ac:dyDescent="0.2">
      <c r="A71" s="74" t="s">
        <v>90</v>
      </c>
      <c r="B71" s="118"/>
      <c r="C71" s="118"/>
      <c r="D71" s="118"/>
      <c r="E71" s="118">
        <f>$B71      +$C71      +$D71</f>
        <v>0</v>
      </c>
      <c r="F71" s="119"/>
      <c r="G71" s="120"/>
      <c r="H71" s="119"/>
      <c r="I71" s="120"/>
      <c r="J71" s="119"/>
      <c r="K71" s="120"/>
      <c r="L71" s="119"/>
      <c r="M71" s="120"/>
      <c r="N71" s="119"/>
      <c r="O71" s="120"/>
      <c r="P71" s="119">
        <f>$H71      +$J71      +$L71      +$N71</f>
        <v>0</v>
      </c>
      <c r="Q71" s="120">
        <f>$I71      +$K71      +$M71      +$O71</f>
        <v>0</v>
      </c>
      <c r="R71" s="59">
        <f>IF(($L71      =0),0,((($N71      -$L71      )/$L71      )*100))</f>
        <v>0</v>
      </c>
      <c r="S71" s="60">
        <f>IF(($M71      =0),0,((($O71      -$M71      )/$M71      )*100))</f>
        <v>0</v>
      </c>
      <c r="T71" s="59">
        <f>IF(($E71      =0),0,(($P71      /$E71      )*100))</f>
        <v>0</v>
      </c>
      <c r="U71" s="61">
        <f>IF(($E71      =0),0,(($Q71      /$E71      )*100))</f>
        <v>0</v>
      </c>
      <c r="V71" s="119" t="s">
        <v>36</v>
      </c>
      <c r="W71" s="120" t="s">
        <v>36</v>
      </c>
    </row>
    <row r="72" spans="1:23" s="75" customFormat="1" ht="12.95" customHeight="1" x14ac:dyDescent="0.2">
      <c r="A72" s="74" t="s">
        <v>91</v>
      </c>
      <c r="B72" s="118"/>
      <c r="C72" s="118"/>
      <c r="D72" s="118"/>
      <c r="E72" s="118">
        <f>$B72      +$C72      +$D72</f>
        <v>0</v>
      </c>
      <c r="F72" s="119"/>
      <c r="G72" s="120"/>
      <c r="H72" s="119"/>
      <c r="I72" s="120"/>
      <c r="J72" s="119"/>
      <c r="K72" s="120"/>
      <c r="L72" s="119"/>
      <c r="M72" s="120"/>
      <c r="N72" s="119"/>
      <c r="O72" s="120"/>
      <c r="P72" s="119">
        <f>$H72      +$J72      +$L72      +$N72</f>
        <v>0</v>
      </c>
      <c r="Q72" s="120">
        <f>$I72      +$K72      +$M72      +$O72</f>
        <v>0</v>
      </c>
      <c r="R72" s="59">
        <f>IF(($L72      =0),0,((($N72      -$L72      )/$L72      )*100))</f>
        <v>0</v>
      </c>
      <c r="S72" s="60">
        <f>IF(($M72      =0),0,((($O72      -$M72      )/$M72      )*100))</f>
        <v>0</v>
      </c>
      <c r="T72" s="59">
        <f>IF(($E72      =0),0,(($P72      /$E72      )*100))</f>
        <v>0</v>
      </c>
      <c r="U72" s="61">
        <f>IF(($E72      =0),0,(($Q72      /$E72      )*100))</f>
        <v>0</v>
      </c>
      <c r="V72" s="119" t="s">
        <v>36</v>
      </c>
      <c r="W72" s="120" t="s">
        <v>36</v>
      </c>
    </row>
    <row r="73" spans="1:23" ht="12.95" customHeight="1" x14ac:dyDescent="0.2">
      <c r="A73" s="67" t="s">
        <v>44</v>
      </c>
      <c r="B73" s="127">
        <f>SUM(B71:B72)</f>
        <v>0</v>
      </c>
      <c r="C73" s="127">
        <f>SUM(C71:C72)</f>
        <v>0</v>
      </c>
      <c r="D73" s="127"/>
      <c r="E73" s="127">
        <f>$B73      +$C73      +$D73</f>
        <v>0</v>
      </c>
      <c r="F73" s="128">
        <f t="shared" ref="F73:O73" si="44">SUM(F71:F72)</f>
        <v>0</v>
      </c>
      <c r="G73" s="129">
        <f t="shared" si="44"/>
        <v>0</v>
      </c>
      <c r="H73" s="128">
        <f t="shared" si="44"/>
        <v>0</v>
      </c>
      <c r="I73" s="129">
        <f t="shared" si="44"/>
        <v>0</v>
      </c>
      <c r="J73" s="128">
        <f t="shared" si="44"/>
        <v>0</v>
      </c>
      <c r="K73" s="129">
        <f t="shared" si="44"/>
        <v>0</v>
      </c>
      <c r="L73" s="128">
        <f t="shared" si="44"/>
        <v>0</v>
      </c>
      <c r="M73" s="129">
        <f t="shared" si="44"/>
        <v>0</v>
      </c>
      <c r="N73" s="128">
        <f t="shared" si="44"/>
        <v>0</v>
      </c>
      <c r="O73" s="129">
        <f t="shared" si="44"/>
        <v>0</v>
      </c>
      <c r="P73" s="128">
        <f>$H73      +$J73      +$L73      +$N73</f>
        <v>0</v>
      </c>
      <c r="Q73" s="129">
        <f>$I73      +$K73      +$M73      +$O73</f>
        <v>0</v>
      </c>
      <c r="R73" s="68">
        <f>IF(($L73      =0),0,((($N73      -$L73      )/$L73      )*100))</f>
        <v>0</v>
      </c>
      <c r="S73" s="69">
        <f>IF(($M73      =0),0,((($O73      -$M73      )/$M73      )*100))</f>
        <v>0</v>
      </c>
      <c r="T73" s="68">
        <f>IF(($E71      =0),0,(($P71      /$E71      )*100))</f>
        <v>0</v>
      </c>
      <c r="U73" s="70">
        <f>IF($E71   =0,0,($Q71   /$E71 )*100)</f>
        <v>0</v>
      </c>
      <c r="V73" s="128" t="s">
        <v>36</v>
      </c>
      <c r="W73" s="129" t="s">
        <v>36</v>
      </c>
    </row>
    <row r="74" spans="1:23" ht="12.95" customHeight="1" x14ac:dyDescent="0.2">
      <c r="A74" s="71" t="s">
        <v>89</v>
      </c>
      <c r="B74" s="130">
        <f>SUM(B71:B72)</f>
        <v>0</v>
      </c>
      <c r="C74" s="130">
        <f>SUM(C71:C72)</f>
        <v>0</v>
      </c>
      <c r="D74" s="130"/>
      <c r="E74" s="130">
        <f>$B74      +$C74      +$D74</f>
        <v>0</v>
      </c>
      <c r="F74" s="131">
        <f t="shared" ref="F74:O74" si="45">SUM(F71:F72)</f>
        <v>0</v>
      </c>
      <c r="G74" s="132">
        <f t="shared" si="45"/>
        <v>0</v>
      </c>
      <c r="H74" s="131">
        <f t="shared" si="45"/>
        <v>0</v>
      </c>
      <c r="I74" s="132">
        <f t="shared" si="45"/>
        <v>0</v>
      </c>
      <c r="J74" s="131">
        <f t="shared" si="45"/>
        <v>0</v>
      </c>
      <c r="K74" s="132">
        <f t="shared" si="45"/>
        <v>0</v>
      </c>
      <c r="L74" s="131">
        <f t="shared" si="45"/>
        <v>0</v>
      </c>
      <c r="M74" s="132">
        <f t="shared" si="45"/>
        <v>0</v>
      </c>
      <c r="N74" s="131">
        <f t="shared" si="45"/>
        <v>0</v>
      </c>
      <c r="O74" s="132">
        <f t="shared" si="45"/>
        <v>0</v>
      </c>
      <c r="P74" s="131">
        <f>$H74      +$J74      +$L74      +$N74</f>
        <v>0</v>
      </c>
      <c r="Q74" s="132">
        <f>$I74      +$K74      +$M74      +$O74</f>
        <v>0</v>
      </c>
      <c r="R74" s="72">
        <f>IF(($L74      =0),0,((($N74      -$L74      )/$L74      )*100))</f>
        <v>0</v>
      </c>
      <c r="S74" s="73">
        <f>IF(($M74      =0),0,((($O74      -$M74      )/$M74      )*100))</f>
        <v>0</v>
      </c>
      <c r="T74" s="72">
        <f>IF(($E71      =0),0,(($P71      /$E71      )*100))</f>
        <v>0</v>
      </c>
      <c r="U74" s="76">
        <f>IF($E71   =0,0,($Q71   /$E71 )*100)</f>
        <v>0</v>
      </c>
      <c r="V74" s="131" t="s">
        <v>36</v>
      </c>
      <c r="W74" s="132" t="s">
        <v>36</v>
      </c>
    </row>
    <row r="75" spans="1:23" ht="12.95" customHeight="1" thickBot="1" x14ac:dyDescent="0.25">
      <c r="A75" s="71" t="s">
        <v>92</v>
      </c>
      <c r="B75" s="130">
        <f>SUM(B9:B16,B19:B25,B28:B31,B34,B37:B41,B44:B54,B57:B60,B63:B67,B71:B72)</f>
        <v>10195000</v>
      </c>
      <c r="C75" s="130">
        <f>SUM(C9:C16,C19:C25,C28:C31,C34,C37:C41,C44:C54,C57:C60,C63:C67,C71:C72)</f>
        <v>0</v>
      </c>
      <c r="D75" s="130"/>
      <c r="E75" s="130">
        <f>$B75      +$C75      +$D75</f>
        <v>10195000</v>
      </c>
      <c r="F75" s="131">
        <f t="shared" ref="F75:O75" si="46">SUM(F9:F16,F19:F25,F28:F31,F34,F37:F41,F44:F54,F57:F60,F63:F67,F71:F72)</f>
        <v>10195000</v>
      </c>
      <c r="G75" s="132">
        <f t="shared" si="46"/>
        <v>10195000</v>
      </c>
      <c r="H75" s="131">
        <f t="shared" si="46"/>
        <v>625000</v>
      </c>
      <c r="I75" s="132">
        <f t="shared" si="46"/>
        <v>1196785</v>
      </c>
      <c r="J75" s="131">
        <f t="shared" si="46"/>
        <v>2517000</v>
      </c>
      <c r="K75" s="132">
        <f t="shared" si="46"/>
        <v>-2519821</v>
      </c>
      <c r="L75" s="131">
        <f t="shared" si="46"/>
        <v>2324000</v>
      </c>
      <c r="M75" s="132">
        <f t="shared" si="46"/>
        <v>7070049</v>
      </c>
      <c r="N75" s="131">
        <f t="shared" si="46"/>
        <v>1818000</v>
      </c>
      <c r="O75" s="132">
        <f t="shared" si="46"/>
        <v>5429160</v>
      </c>
      <c r="P75" s="131">
        <f>$H75      +$J75      +$L75      +$N75</f>
        <v>7284000</v>
      </c>
      <c r="Q75" s="132">
        <f>$I75      +$K75      +$M75      +$O75</f>
        <v>11176173</v>
      </c>
      <c r="R75" s="72">
        <f>IF(($L75      =0),0,((($N75      -$L75      )/$L75      )*100))</f>
        <v>-21.772805507745264</v>
      </c>
      <c r="S75" s="73">
        <f>IF(($M75      =0),0,((($O75      -$M75      )/$M75      )*100))</f>
        <v>-23.209018777663353</v>
      </c>
      <c r="T75" s="72">
        <f>IF((+$E9+$E10+$E11+$E12+$E13+$E14+$E19+$E20+$E22+$E23+$E24+$E28+$E29+$E30+$E31+$E34+$E37+$E40+$E45+$E47+$E49+$E50+$E53+$E57+$E58+$E59+$E60+$E63++$E65+$E66+$E67+$E71)=0,0,(P75/(+$E9+$E10+$E11+$E12+$E13+$E14+$E19+$E20+$E22+$E23+$E24+$E28+$E29+$E30+$E31+$E34+$E37+$E40+$E45+$E47+$E49+$E50+$E53+$E57+$E58+$E59+$E60+$E63+$E65+$E66+$E67+$E71)*100))</f>
        <v>71.446787641000483</v>
      </c>
      <c r="U75" s="76">
        <f>IF((+$E9+$E10+$E11+$E12+$E13+$E14+$E19+$E20+$E22+$E23+$E24+$E28+$E29+$E30+$E31+$E34+$E37+$E40+$E45+$E47+$E49+$E50+$E53+$E57+$E58+$E59+$E60+$E63+$E65+$E67+$E71)=0,0,(Q75/(+$E9+$E10+$E11+$E12+$E13+$E14+$E19+$E20+$E22+$E23+$E24+$E28+$E29+$E30+$E31+$E34+$E37+$E40+$E45+$E47+$E49+$E50+$E53+$E57+$E58+$E59+$E60+$E63+$E65+$E67+$E71)*100))</f>
        <v>109.62406081412456</v>
      </c>
      <c r="V75" s="131" t="s">
        <v>36</v>
      </c>
      <c r="W75" s="132" t="s">
        <v>36</v>
      </c>
    </row>
    <row r="76" spans="1:23" ht="13.5" thickTop="1" x14ac:dyDescent="0.2">
      <c r="A76" s="77" t="s">
        <v>93</v>
      </c>
      <c r="B76" s="78"/>
      <c r="C76" s="79"/>
      <c r="D76" s="79"/>
      <c r="E76" s="80"/>
      <c r="F76" s="78"/>
      <c r="G76" s="79"/>
      <c r="H76" s="79"/>
      <c r="I76" s="80"/>
      <c r="J76" s="79"/>
      <c r="K76" s="80"/>
      <c r="L76" s="79"/>
      <c r="M76" s="79"/>
      <c r="N76" s="79"/>
      <c r="O76" s="79"/>
      <c r="P76" s="79"/>
      <c r="Q76" s="79"/>
      <c r="R76" s="79"/>
      <c r="S76" s="79"/>
      <c r="T76" s="79"/>
      <c r="U76" s="80"/>
      <c r="V76" s="81"/>
      <c r="W76" s="82"/>
    </row>
    <row r="77" spans="1:23" x14ac:dyDescent="0.2">
      <c r="A77" s="16" t="s">
        <v>1</v>
      </c>
      <c r="B77" s="83" t="s">
        <v>1</v>
      </c>
      <c r="C77" s="84" t="s">
        <v>1</v>
      </c>
      <c r="D77" s="84" t="s">
        <v>1</v>
      </c>
      <c r="E77" s="85" t="s">
        <v>1</v>
      </c>
      <c r="F77" s="86" t="s">
        <v>5</v>
      </c>
      <c r="G77" s="87"/>
      <c r="H77" s="86" t="s">
        <v>6</v>
      </c>
      <c r="I77" s="88"/>
      <c r="J77" s="86" t="s">
        <v>7</v>
      </c>
      <c r="K77" s="88"/>
      <c r="L77" s="86" t="s">
        <v>8</v>
      </c>
      <c r="M77" s="86"/>
      <c r="N77" s="89" t="s">
        <v>9</v>
      </c>
      <c r="O77" s="86"/>
      <c r="P77" s="90" t="s">
        <v>10</v>
      </c>
      <c r="Q77" s="91"/>
      <c r="R77" s="92" t="s">
        <v>11</v>
      </c>
      <c r="S77" s="91"/>
      <c r="T77" s="92" t="s">
        <v>12</v>
      </c>
      <c r="U77" s="91"/>
      <c r="V77" s="93"/>
      <c r="W77" s="94"/>
    </row>
    <row r="78" spans="1:23" ht="67.5" x14ac:dyDescent="0.2">
      <c r="A78" s="95" t="s">
        <v>94</v>
      </c>
      <c r="B78" s="96" t="s">
        <v>95</v>
      </c>
      <c r="C78" s="96" t="s">
        <v>96</v>
      </c>
      <c r="D78" s="97" t="s">
        <v>17</v>
      </c>
      <c r="E78" s="96" t="s">
        <v>18</v>
      </c>
      <c r="F78" s="96" t="s">
        <v>19</v>
      </c>
      <c r="G78" s="96" t="s">
        <v>97</v>
      </c>
      <c r="H78" s="96" t="s">
        <v>98</v>
      </c>
      <c r="I78" s="98" t="s">
        <v>22</v>
      </c>
      <c r="J78" s="96" t="s">
        <v>99</v>
      </c>
      <c r="K78" s="98" t="s">
        <v>24</v>
      </c>
      <c r="L78" s="96" t="s">
        <v>100</v>
      </c>
      <c r="M78" s="98" t="s">
        <v>26</v>
      </c>
      <c r="N78" s="96" t="s">
        <v>101</v>
      </c>
      <c r="O78" s="98" t="s">
        <v>28</v>
      </c>
      <c r="P78" s="98" t="s">
        <v>102</v>
      </c>
      <c r="Q78" s="99" t="s">
        <v>30</v>
      </c>
      <c r="R78" s="100" t="s">
        <v>102</v>
      </c>
      <c r="S78" s="101" t="s">
        <v>30</v>
      </c>
      <c r="T78" s="100" t="s">
        <v>103</v>
      </c>
      <c r="U78" s="97" t="s">
        <v>32</v>
      </c>
      <c r="V78" s="4"/>
      <c r="W78" s="102"/>
    </row>
    <row r="79" spans="1:23" x14ac:dyDescent="0.2">
      <c r="A79" s="1" t="str">
        <f>+A7</f>
        <v>R thousands</v>
      </c>
      <c r="B79" s="2"/>
      <c r="C79" s="2">
        <v>100</v>
      </c>
      <c r="D79" s="2"/>
      <c r="E79" s="2"/>
      <c r="F79" s="2"/>
      <c r="G79" s="2"/>
      <c r="H79" s="2"/>
      <c r="I79" s="2"/>
      <c r="J79" s="2"/>
      <c r="K79" s="2"/>
      <c r="L79" s="2"/>
      <c r="M79" s="3"/>
      <c r="N79" s="2"/>
      <c r="O79" s="3"/>
      <c r="P79" s="2"/>
      <c r="Q79" s="3"/>
      <c r="R79" s="2"/>
      <c r="S79" s="3"/>
      <c r="T79" s="2"/>
      <c r="U79" s="2"/>
      <c r="V79" s="4"/>
      <c r="W79" s="5"/>
    </row>
    <row r="80" spans="1:23" hidden="1" x14ac:dyDescent="0.2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4"/>
      <c r="N80" s="7"/>
      <c r="O80" s="4"/>
      <c r="P80" s="7"/>
      <c r="Q80" s="4"/>
      <c r="R80" s="7"/>
      <c r="S80" s="4"/>
      <c r="T80" s="7"/>
      <c r="U80" s="7"/>
      <c r="V80" s="4"/>
      <c r="W80" s="5"/>
    </row>
    <row r="81" spans="1:23" hidden="1" x14ac:dyDescent="0.2">
      <c r="A81" s="8" t="s">
        <v>136</v>
      </c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10"/>
      <c r="N81" s="9"/>
      <c r="O81" s="10"/>
      <c r="P81" s="9"/>
      <c r="Q81" s="10"/>
      <c r="R81" s="9"/>
      <c r="S81" s="10"/>
      <c r="T81" s="9"/>
      <c r="U81" s="9"/>
      <c r="V81" s="11"/>
      <c r="W81" s="12"/>
    </row>
    <row r="82" spans="1:23" hidden="1" x14ac:dyDescent="0.2">
      <c r="A82" s="13" t="s">
        <v>137</v>
      </c>
      <c r="B82" s="133">
        <f>SUM(B83:B86)</f>
        <v>0</v>
      </c>
      <c r="C82" s="133">
        <f t="shared" ref="C82:I82" si="47">SUM(C83:C86)</f>
        <v>0</v>
      </c>
      <c r="D82" s="133">
        <f t="shared" si="47"/>
        <v>0</v>
      </c>
      <c r="E82" s="133">
        <f t="shared" si="47"/>
        <v>0</v>
      </c>
      <c r="F82" s="133">
        <f t="shared" si="47"/>
        <v>0</v>
      </c>
      <c r="G82" s="133">
        <f t="shared" si="47"/>
        <v>0</v>
      </c>
      <c r="H82" s="133">
        <f t="shared" si="47"/>
        <v>0</v>
      </c>
      <c r="I82" s="133">
        <f t="shared" si="47"/>
        <v>0</v>
      </c>
      <c r="J82" s="133">
        <f>SUM(J83:J86)</f>
        <v>0</v>
      </c>
      <c r="K82" s="133">
        <f>SUM(K83:K86)</f>
        <v>0</v>
      </c>
      <c r="L82" s="133">
        <f>SUM(L83:L86)</f>
        <v>0</v>
      </c>
      <c r="M82" s="134">
        <f>SUM(M83:M86)</f>
        <v>0</v>
      </c>
      <c r="N82" s="133"/>
      <c r="O82" s="134"/>
      <c r="P82" s="133"/>
      <c r="Q82" s="134"/>
      <c r="R82" s="14"/>
      <c r="S82" s="15"/>
      <c r="T82" s="14"/>
      <c r="U82" s="14"/>
      <c r="V82" s="11"/>
      <c r="W82" s="12"/>
    </row>
    <row r="83" spans="1:23" hidden="1" x14ac:dyDescent="0.2">
      <c r="A83" s="16" t="s">
        <v>138</v>
      </c>
      <c r="B83" s="135"/>
      <c r="C83" s="135"/>
      <c r="D83" s="135"/>
      <c r="E83" s="135">
        <f>SUM(B83:D83)</f>
        <v>0</v>
      </c>
      <c r="F83" s="135"/>
      <c r="G83" s="135"/>
      <c r="H83" s="135"/>
      <c r="I83" s="136"/>
      <c r="J83" s="135"/>
      <c r="K83" s="136"/>
      <c r="L83" s="135"/>
      <c r="M83" s="137"/>
      <c r="N83" s="135"/>
      <c r="O83" s="137"/>
      <c r="P83" s="135"/>
      <c r="Q83" s="137"/>
      <c r="R83" s="17"/>
      <c r="S83" s="11"/>
      <c r="T83" s="17"/>
      <c r="U83" s="17"/>
      <c r="V83" s="11"/>
      <c r="W83" s="12"/>
    </row>
    <row r="84" spans="1:23" hidden="1" x14ac:dyDescent="0.2">
      <c r="A84" s="16" t="s">
        <v>139</v>
      </c>
      <c r="B84" s="135"/>
      <c r="C84" s="135"/>
      <c r="D84" s="135"/>
      <c r="E84" s="135">
        <f>SUM(B84:D84)</f>
        <v>0</v>
      </c>
      <c r="F84" s="135"/>
      <c r="G84" s="135"/>
      <c r="H84" s="135"/>
      <c r="I84" s="136"/>
      <c r="J84" s="135"/>
      <c r="K84" s="136"/>
      <c r="L84" s="135"/>
      <c r="M84" s="137"/>
      <c r="N84" s="135"/>
      <c r="O84" s="137"/>
      <c r="P84" s="135"/>
      <c r="Q84" s="137"/>
      <c r="R84" s="17"/>
      <c r="S84" s="11"/>
      <c r="T84" s="17"/>
      <c r="U84" s="17"/>
      <c r="V84" s="11"/>
      <c r="W84" s="12"/>
    </row>
    <row r="85" spans="1:23" hidden="1" x14ac:dyDescent="0.2">
      <c r="A85" s="16" t="s">
        <v>140</v>
      </c>
      <c r="B85" s="135"/>
      <c r="C85" s="135"/>
      <c r="D85" s="135"/>
      <c r="E85" s="135">
        <f>SUM(B85:D85)</f>
        <v>0</v>
      </c>
      <c r="F85" s="135"/>
      <c r="G85" s="135"/>
      <c r="H85" s="135"/>
      <c r="I85" s="136"/>
      <c r="J85" s="135"/>
      <c r="K85" s="136"/>
      <c r="L85" s="135"/>
      <c r="M85" s="137"/>
      <c r="N85" s="135"/>
      <c r="O85" s="137"/>
      <c r="P85" s="135"/>
      <c r="Q85" s="137"/>
      <c r="R85" s="17"/>
      <c r="S85" s="11"/>
      <c r="T85" s="17"/>
      <c r="U85" s="17"/>
      <c r="V85" s="11"/>
      <c r="W85" s="12"/>
    </row>
    <row r="86" spans="1:23" hidden="1" x14ac:dyDescent="0.2">
      <c r="A86" s="16" t="s">
        <v>141</v>
      </c>
      <c r="B86" s="135"/>
      <c r="C86" s="135"/>
      <c r="D86" s="135"/>
      <c r="E86" s="135">
        <f>SUM(B86:D86)</f>
        <v>0</v>
      </c>
      <c r="F86" s="135"/>
      <c r="G86" s="135"/>
      <c r="H86" s="135"/>
      <c r="I86" s="136"/>
      <c r="J86" s="135"/>
      <c r="K86" s="136"/>
      <c r="L86" s="135"/>
      <c r="M86" s="137"/>
      <c r="N86" s="135"/>
      <c r="O86" s="137"/>
      <c r="P86" s="135"/>
      <c r="Q86" s="137"/>
      <c r="R86" s="17"/>
      <c r="S86" s="11"/>
      <c r="T86" s="17"/>
      <c r="U86" s="17"/>
      <c r="V86" s="11"/>
      <c r="W86" s="12"/>
    </row>
    <row r="87" spans="1:23" x14ac:dyDescent="0.2">
      <c r="A87" s="103" t="s">
        <v>104</v>
      </c>
      <c r="B87" s="138">
        <f t="shared" ref="B87:S87" si="48">+B88+B89+B90+B91+B92+B93+B94+B95+B96</f>
        <v>0</v>
      </c>
      <c r="C87" s="138">
        <f t="shared" si="48"/>
        <v>0</v>
      </c>
      <c r="D87" s="138">
        <f t="shared" si="48"/>
        <v>0</v>
      </c>
      <c r="E87" s="138">
        <f t="shared" si="48"/>
        <v>0</v>
      </c>
      <c r="F87" s="138" t="e">
        <f t="shared" si="48"/>
        <v>#VALUE!</v>
      </c>
      <c r="G87" s="138" t="e">
        <f t="shared" si="48"/>
        <v>#VALUE!</v>
      </c>
      <c r="H87" s="138">
        <f t="shared" si="48"/>
        <v>0</v>
      </c>
      <c r="I87" s="138">
        <f t="shared" si="48"/>
        <v>0</v>
      </c>
      <c r="J87" s="138">
        <f t="shared" si="48"/>
        <v>0</v>
      </c>
      <c r="K87" s="138">
        <f t="shared" si="48"/>
        <v>0</v>
      </c>
      <c r="L87" s="138">
        <f t="shared" si="48"/>
        <v>0</v>
      </c>
      <c r="M87" s="138">
        <f t="shared" si="48"/>
        <v>0</v>
      </c>
      <c r="N87" s="138">
        <f t="shared" si="48"/>
        <v>0</v>
      </c>
      <c r="O87" s="138">
        <f t="shared" si="48"/>
        <v>0</v>
      </c>
      <c r="P87" s="138">
        <f t="shared" si="48"/>
        <v>0</v>
      </c>
      <c r="Q87" s="139">
        <f t="shared" si="48"/>
        <v>0</v>
      </c>
      <c r="R87" s="104">
        <f t="shared" si="48"/>
        <v>0</v>
      </c>
      <c r="S87" s="104">
        <f t="shared" si="48"/>
        <v>0</v>
      </c>
      <c r="T87" s="105">
        <f>IF(SUM($E88:$E96) =0,0,(P87   /SUM($E88:$E96) )*100)</f>
        <v>0</v>
      </c>
      <c r="U87" s="106">
        <f>IF(SUM($E88:$E96) =0,0,(Q87   /SUM($E88:$E96) )*100)</f>
        <v>0</v>
      </c>
      <c r="V87" s="11"/>
      <c r="W87" s="12"/>
    </row>
    <row r="88" spans="1:23" x14ac:dyDescent="0.2">
      <c r="A88" s="107" t="s">
        <v>105</v>
      </c>
      <c r="B88" s="140"/>
      <c r="C88" s="140"/>
      <c r="D88" s="140"/>
      <c r="E88" s="140">
        <f t="shared" ref="E88:E97" si="49">$B88      +$C88      +$D88</f>
        <v>0</v>
      </c>
      <c r="F88" s="140" t="s">
        <v>36</v>
      </c>
      <c r="G88" s="140" t="s">
        <v>36</v>
      </c>
      <c r="H88" s="140"/>
      <c r="I88" s="140"/>
      <c r="J88" s="140"/>
      <c r="K88" s="140"/>
      <c r="L88" s="140"/>
      <c r="M88" s="140"/>
      <c r="N88" s="140"/>
      <c r="O88" s="140"/>
      <c r="P88" s="140">
        <f t="shared" ref="P88:P97" si="50">$H88      +$J88      +$L88      +$N88</f>
        <v>0</v>
      </c>
      <c r="Q88" s="140">
        <f t="shared" ref="Q88:Q97" si="51">$I88      +$K88      +$M88      +$O88</f>
        <v>0</v>
      </c>
      <c r="R88" s="108">
        <f t="shared" ref="R88:R97" si="52">IF(($L88      =0),0,((($N88      -$L88      )/$L88      )*100))</f>
        <v>0</v>
      </c>
      <c r="S88" s="108">
        <f t="shared" ref="S88:S97" si="53">IF(($M88      =0),0,((($O88      -$M88      )/$M88      )*100))</f>
        <v>0</v>
      </c>
      <c r="T88" s="108">
        <f t="shared" ref="T88:T97" si="54">IF(($E88      =0),0,(($P88      /$E88      )*100))</f>
        <v>0</v>
      </c>
      <c r="U88" s="109">
        <f t="shared" ref="U88:U97" si="55">IF(($E88      =0),0,(($Q88      /$E88      )*100))</f>
        <v>0</v>
      </c>
      <c r="V88" s="110"/>
      <c r="W88" s="111"/>
    </row>
    <row r="89" spans="1:23" x14ac:dyDescent="0.2">
      <c r="A89" s="112" t="s">
        <v>106</v>
      </c>
      <c r="B89" s="118"/>
      <c r="C89" s="118"/>
      <c r="D89" s="118"/>
      <c r="E89" s="118">
        <f t="shared" si="49"/>
        <v>0</v>
      </c>
      <c r="F89" s="118" t="s">
        <v>36</v>
      </c>
      <c r="G89" s="118" t="s">
        <v>36</v>
      </c>
      <c r="H89" s="118"/>
      <c r="I89" s="118"/>
      <c r="J89" s="118"/>
      <c r="K89" s="118"/>
      <c r="L89" s="118"/>
      <c r="M89" s="118"/>
      <c r="N89" s="118"/>
      <c r="O89" s="118"/>
      <c r="P89" s="118">
        <f t="shared" si="50"/>
        <v>0</v>
      </c>
      <c r="Q89" s="118">
        <f t="shared" si="51"/>
        <v>0</v>
      </c>
      <c r="R89" s="108">
        <f t="shared" si="52"/>
        <v>0</v>
      </c>
      <c r="S89" s="108">
        <f t="shared" si="53"/>
        <v>0</v>
      </c>
      <c r="T89" s="108">
        <f t="shared" si="54"/>
        <v>0</v>
      </c>
      <c r="U89" s="109">
        <f t="shared" si="55"/>
        <v>0</v>
      </c>
      <c r="V89" s="110"/>
      <c r="W89" s="111"/>
    </row>
    <row r="90" spans="1:23" x14ac:dyDescent="0.2">
      <c r="A90" s="112" t="s">
        <v>107</v>
      </c>
      <c r="B90" s="118"/>
      <c r="C90" s="118"/>
      <c r="D90" s="118"/>
      <c r="E90" s="118">
        <f t="shared" si="49"/>
        <v>0</v>
      </c>
      <c r="F90" s="118" t="s">
        <v>36</v>
      </c>
      <c r="G90" s="118" t="s">
        <v>36</v>
      </c>
      <c r="H90" s="118"/>
      <c r="I90" s="118"/>
      <c r="J90" s="118"/>
      <c r="K90" s="118"/>
      <c r="L90" s="118"/>
      <c r="M90" s="118"/>
      <c r="N90" s="118"/>
      <c r="O90" s="118"/>
      <c r="P90" s="118">
        <f t="shared" si="50"/>
        <v>0</v>
      </c>
      <c r="Q90" s="118">
        <f t="shared" si="51"/>
        <v>0</v>
      </c>
      <c r="R90" s="108">
        <f t="shared" si="52"/>
        <v>0</v>
      </c>
      <c r="S90" s="108">
        <f t="shared" si="53"/>
        <v>0</v>
      </c>
      <c r="T90" s="108">
        <f t="shared" si="54"/>
        <v>0</v>
      </c>
      <c r="U90" s="109">
        <f t="shared" si="55"/>
        <v>0</v>
      </c>
      <c r="V90" s="110"/>
      <c r="W90" s="111"/>
    </row>
    <row r="91" spans="1:23" x14ac:dyDescent="0.2">
      <c r="A91" s="112" t="s">
        <v>108</v>
      </c>
      <c r="B91" s="118"/>
      <c r="C91" s="118"/>
      <c r="D91" s="118"/>
      <c r="E91" s="118">
        <f t="shared" si="49"/>
        <v>0</v>
      </c>
      <c r="F91" s="118" t="s">
        <v>36</v>
      </c>
      <c r="G91" s="118" t="s">
        <v>36</v>
      </c>
      <c r="H91" s="118"/>
      <c r="I91" s="118"/>
      <c r="J91" s="118"/>
      <c r="K91" s="118"/>
      <c r="L91" s="118"/>
      <c r="M91" s="118"/>
      <c r="N91" s="118"/>
      <c r="O91" s="118"/>
      <c r="P91" s="118">
        <f t="shared" si="50"/>
        <v>0</v>
      </c>
      <c r="Q91" s="118">
        <f t="shared" si="51"/>
        <v>0</v>
      </c>
      <c r="R91" s="108">
        <f t="shared" si="52"/>
        <v>0</v>
      </c>
      <c r="S91" s="108">
        <f t="shared" si="53"/>
        <v>0</v>
      </c>
      <c r="T91" s="108">
        <f t="shared" si="54"/>
        <v>0</v>
      </c>
      <c r="U91" s="109">
        <f t="shared" si="55"/>
        <v>0</v>
      </c>
      <c r="V91" s="110"/>
      <c r="W91" s="111"/>
    </row>
    <row r="92" spans="1:23" x14ac:dyDescent="0.2">
      <c r="A92" s="112" t="s">
        <v>109</v>
      </c>
      <c r="B92" s="118"/>
      <c r="C92" s="118"/>
      <c r="D92" s="118"/>
      <c r="E92" s="118">
        <f t="shared" si="49"/>
        <v>0</v>
      </c>
      <c r="F92" s="118" t="s">
        <v>36</v>
      </c>
      <c r="G92" s="118" t="s">
        <v>36</v>
      </c>
      <c r="H92" s="118"/>
      <c r="I92" s="118"/>
      <c r="J92" s="118"/>
      <c r="K92" s="118"/>
      <c r="L92" s="118"/>
      <c r="M92" s="118"/>
      <c r="N92" s="118"/>
      <c r="O92" s="118"/>
      <c r="P92" s="118">
        <f t="shared" si="50"/>
        <v>0</v>
      </c>
      <c r="Q92" s="118">
        <f t="shared" si="51"/>
        <v>0</v>
      </c>
      <c r="R92" s="108">
        <f t="shared" si="52"/>
        <v>0</v>
      </c>
      <c r="S92" s="108">
        <f t="shared" si="53"/>
        <v>0</v>
      </c>
      <c r="T92" s="108">
        <f t="shared" si="54"/>
        <v>0</v>
      </c>
      <c r="U92" s="109">
        <f t="shared" si="55"/>
        <v>0</v>
      </c>
      <c r="V92" s="110"/>
      <c r="W92" s="111"/>
    </row>
    <row r="93" spans="1:23" x14ac:dyDescent="0.2">
      <c r="A93" s="112" t="s">
        <v>110</v>
      </c>
      <c r="B93" s="118"/>
      <c r="C93" s="118"/>
      <c r="D93" s="118"/>
      <c r="E93" s="118">
        <f t="shared" si="49"/>
        <v>0</v>
      </c>
      <c r="F93" s="118" t="s">
        <v>36</v>
      </c>
      <c r="G93" s="118" t="s">
        <v>36</v>
      </c>
      <c r="H93" s="118"/>
      <c r="I93" s="118"/>
      <c r="J93" s="118"/>
      <c r="K93" s="118"/>
      <c r="L93" s="118"/>
      <c r="M93" s="118"/>
      <c r="N93" s="118"/>
      <c r="O93" s="118"/>
      <c r="P93" s="118">
        <f t="shared" si="50"/>
        <v>0</v>
      </c>
      <c r="Q93" s="118">
        <f t="shared" si="51"/>
        <v>0</v>
      </c>
      <c r="R93" s="108">
        <f t="shared" si="52"/>
        <v>0</v>
      </c>
      <c r="S93" s="108">
        <f t="shared" si="53"/>
        <v>0</v>
      </c>
      <c r="T93" s="108">
        <f t="shared" si="54"/>
        <v>0</v>
      </c>
      <c r="U93" s="109">
        <f t="shared" si="55"/>
        <v>0</v>
      </c>
      <c r="V93" s="110"/>
      <c r="W93" s="111"/>
    </row>
    <row r="94" spans="1:23" x14ac:dyDescent="0.2">
      <c r="A94" s="112" t="s">
        <v>111</v>
      </c>
      <c r="B94" s="118"/>
      <c r="C94" s="118"/>
      <c r="D94" s="118"/>
      <c r="E94" s="118">
        <f t="shared" si="49"/>
        <v>0</v>
      </c>
      <c r="F94" s="118" t="s">
        <v>36</v>
      </c>
      <c r="G94" s="118" t="s">
        <v>36</v>
      </c>
      <c r="H94" s="118"/>
      <c r="I94" s="118"/>
      <c r="J94" s="118"/>
      <c r="K94" s="118"/>
      <c r="L94" s="118"/>
      <c r="M94" s="118"/>
      <c r="N94" s="118"/>
      <c r="O94" s="118"/>
      <c r="P94" s="118">
        <f t="shared" si="50"/>
        <v>0</v>
      </c>
      <c r="Q94" s="118">
        <f t="shared" si="51"/>
        <v>0</v>
      </c>
      <c r="R94" s="108">
        <f t="shared" si="52"/>
        <v>0</v>
      </c>
      <c r="S94" s="108">
        <f t="shared" si="53"/>
        <v>0</v>
      </c>
      <c r="T94" s="108">
        <f t="shared" si="54"/>
        <v>0</v>
      </c>
      <c r="U94" s="109">
        <f t="shared" si="55"/>
        <v>0</v>
      </c>
      <c r="V94" s="110"/>
      <c r="W94" s="111"/>
    </row>
    <row r="95" spans="1:23" x14ac:dyDescent="0.2">
      <c r="A95" s="112" t="s">
        <v>112</v>
      </c>
      <c r="B95" s="118"/>
      <c r="C95" s="118"/>
      <c r="D95" s="118"/>
      <c r="E95" s="118">
        <f t="shared" si="49"/>
        <v>0</v>
      </c>
      <c r="F95" s="118" t="s">
        <v>36</v>
      </c>
      <c r="G95" s="118" t="s">
        <v>36</v>
      </c>
      <c r="H95" s="118"/>
      <c r="I95" s="118"/>
      <c r="J95" s="118"/>
      <c r="K95" s="118"/>
      <c r="L95" s="118"/>
      <c r="M95" s="118"/>
      <c r="N95" s="118"/>
      <c r="O95" s="118"/>
      <c r="P95" s="118">
        <f t="shared" si="50"/>
        <v>0</v>
      </c>
      <c r="Q95" s="118">
        <f t="shared" si="51"/>
        <v>0</v>
      </c>
      <c r="R95" s="108">
        <f t="shared" si="52"/>
        <v>0</v>
      </c>
      <c r="S95" s="108">
        <f t="shared" si="53"/>
        <v>0</v>
      </c>
      <c r="T95" s="108">
        <f t="shared" si="54"/>
        <v>0</v>
      </c>
      <c r="U95" s="109">
        <f t="shared" si="55"/>
        <v>0</v>
      </c>
      <c r="V95" s="110"/>
      <c r="W95" s="111"/>
    </row>
    <row r="96" spans="1:23" x14ac:dyDescent="0.2">
      <c r="A96" s="113" t="s">
        <v>113</v>
      </c>
      <c r="B96" s="141"/>
      <c r="C96" s="141"/>
      <c r="D96" s="141"/>
      <c r="E96" s="141">
        <f t="shared" si="49"/>
        <v>0</v>
      </c>
      <c r="F96" s="141" t="s">
        <v>36</v>
      </c>
      <c r="G96" s="141" t="s">
        <v>36</v>
      </c>
      <c r="H96" s="141"/>
      <c r="I96" s="141"/>
      <c r="J96" s="141"/>
      <c r="K96" s="141"/>
      <c r="L96" s="141"/>
      <c r="M96" s="141"/>
      <c r="N96" s="141"/>
      <c r="O96" s="141"/>
      <c r="P96" s="141">
        <f t="shared" si="50"/>
        <v>0</v>
      </c>
      <c r="Q96" s="141">
        <f t="shared" si="51"/>
        <v>0</v>
      </c>
      <c r="R96" s="114">
        <f t="shared" si="52"/>
        <v>0</v>
      </c>
      <c r="S96" s="114">
        <f t="shared" si="53"/>
        <v>0</v>
      </c>
      <c r="T96" s="114">
        <f t="shared" si="54"/>
        <v>0</v>
      </c>
      <c r="U96" s="115">
        <f t="shared" si="55"/>
        <v>0</v>
      </c>
      <c r="V96" s="116"/>
      <c r="W96" s="117"/>
    </row>
    <row r="97" spans="1:23" ht="22.5" hidden="1" x14ac:dyDescent="0.2">
      <c r="A97" s="18" t="s">
        <v>142</v>
      </c>
      <c r="B97" s="142">
        <f t="shared" ref="B97:I97" si="56">SUM(B98:B112)</f>
        <v>0</v>
      </c>
      <c r="C97" s="142">
        <f t="shared" si="56"/>
        <v>0</v>
      </c>
      <c r="D97" s="142">
        <f t="shared" si="56"/>
        <v>0</v>
      </c>
      <c r="E97" s="142">
        <f t="shared" si="56"/>
        <v>0</v>
      </c>
      <c r="F97" s="142">
        <f t="shared" si="56"/>
        <v>0</v>
      </c>
      <c r="G97" s="142">
        <f t="shared" si="56"/>
        <v>0</v>
      </c>
      <c r="H97" s="142">
        <f t="shared" si="56"/>
        <v>0</v>
      </c>
      <c r="I97" s="142">
        <f t="shared" si="56"/>
        <v>0</v>
      </c>
      <c r="J97" s="142">
        <f>SUM(J98:J112)</f>
        <v>0</v>
      </c>
      <c r="K97" s="142">
        <f>SUM(K98:K112)</f>
        <v>0</v>
      </c>
      <c r="L97" s="142">
        <f>SUM(L98:L112)</f>
        <v>0</v>
      </c>
      <c r="M97" s="143">
        <f>SUM(M98:M112)</f>
        <v>0</v>
      </c>
      <c r="N97" s="142"/>
      <c r="O97" s="143"/>
      <c r="P97" s="142"/>
      <c r="Q97" s="143"/>
      <c r="R97" s="19" t="str">
        <f t="shared" ref="R97:S112" si="57">IF(L97=0," ",(N97-L97)/L97)</f>
        <v xml:space="preserve"> </v>
      </c>
      <c r="S97" s="19" t="str">
        <f t="shared" si="57"/>
        <v xml:space="preserve"> </v>
      </c>
      <c r="T97" s="19" t="str">
        <f t="shared" ref="T97:T115" si="58">IF(E97=0," ",(P97/E97))</f>
        <v xml:space="preserve"> </v>
      </c>
      <c r="U97" s="20" t="str">
        <f t="shared" ref="U97:U115" si="59">IF(E97=0," ",(Q97/E97))</f>
        <v xml:space="preserve"> </v>
      </c>
      <c r="V97" s="11"/>
      <c r="W97" s="12"/>
    </row>
    <row r="98" spans="1:23" hidden="1" x14ac:dyDescent="0.2">
      <c r="A98" s="21"/>
      <c r="B98" s="144"/>
      <c r="C98" s="144"/>
      <c r="D98" s="144"/>
      <c r="E98" s="145">
        <f>SUM(B98:D98)</f>
        <v>0</v>
      </c>
      <c r="F98" s="144"/>
      <c r="G98" s="144"/>
      <c r="H98" s="144"/>
      <c r="I98" s="144"/>
      <c r="J98" s="144"/>
      <c r="K98" s="144"/>
      <c r="L98" s="144"/>
      <c r="M98" s="146"/>
      <c r="N98" s="144"/>
      <c r="O98" s="146"/>
      <c r="P98" s="144"/>
      <c r="Q98" s="146"/>
      <c r="R98" s="22" t="str">
        <f t="shared" si="57"/>
        <v xml:space="preserve"> </v>
      </c>
      <c r="S98" s="22" t="str">
        <f t="shared" si="57"/>
        <v xml:space="preserve"> </v>
      </c>
      <c r="T98" s="22" t="str">
        <f t="shared" si="58"/>
        <v xml:space="preserve"> </v>
      </c>
      <c r="U98" s="23" t="str">
        <f t="shared" si="59"/>
        <v xml:space="preserve"> </v>
      </c>
      <c r="V98" s="24"/>
      <c r="W98" s="25"/>
    </row>
    <row r="99" spans="1:23" hidden="1" x14ac:dyDescent="0.2">
      <c r="A99" s="21"/>
      <c r="B99" s="144"/>
      <c r="C99" s="144"/>
      <c r="D99" s="144"/>
      <c r="E99" s="145">
        <f t="shared" ref="E99:E112" si="60">SUM(B99:D99)</f>
        <v>0</v>
      </c>
      <c r="F99" s="144"/>
      <c r="G99" s="144"/>
      <c r="H99" s="144"/>
      <c r="I99" s="144"/>
      <c r="J99" s="144"/>
      <c r="K99" s="144"/>
      <c r="L99" s="144"/>
      <c r="M99" s="146"/>
      <c r="N99" s="144"/>
      <c r="O99" s="146"/>
      <c r="P99" s="144"/>
      <c r="Q99" s="146"/>
      <c r="R99" s="22" t="str">
        <f t="shared" si="57"/>
        <v xml:space="preserve"> </v>
      </c>
      <c r="S99" s="22" t="str">
        <f t="shared" si="57"/>
        <v xml:space="preserve"> </v>
      </c>
      <c r="T99" s="22" t="str">
        <f t="shared" si="58"/>
        <v xml:space="preserve"> </v>
      </c>
      <c r="U99" s="23" t="str">
        <f t="shared" si="59"/>
        <v xml:space="preserve"> </v>
      </c>
      <c r="V99" s="24"/>
      <c r="W99" s="25"/>
    </row>
    <row r="100" spans="1:23" hidden="1" x14ac:dyDescent="0.2">
      <c r="A100" s="21"/>
      <c r="B100" s="144"/>
      <c r="C100" s="144"/>
      <c r="D100" s="144"/>
      <c r="E100" s="145">
        <f t="shared" si="60"/>
        <v>0</v>
      </c>
      <c r="F100" s="144"/>
      <c r="G100" s="144"/>
      <c r="H100" s="144"/>
      <c r="I100" s="144"/>
      <c r="J100" s="144"/>
      <c r="K100" s="144"/>
      <c r="L100" s="144"/>
      <c r="M100" s="146"/>
      <c r="N100" s="144"/>
      <c r="O100" s="146"/>
      <c r="P100" s="144"/>
      <c r="Q100" s="146"/>
      <c r="R100" s="22" t="str">
        <f t="shared" si="57"/>
        <v xml:space="preserve"> </v>
      </c>
      <c r="S100" s="22" t="str">
        <f t="shared" si="57"/>
        <v xml:space="preserve"> </v>
      </c>
      <c r="T100" s="22" t="str">
        <f t="shared" si="58"/>
        <v xml:space="preserve"> </v>
      </c>
      <c r="U100" s="23" t="str">
        <f t="shared" si="59"/>
        <v xml:space="preserve"> </v>
      </c>
      <c r="V100" s="24"/>
      <c r="W100" s="25"/>
    </row>
    <row r="101" spans="1:23" hidden="1" x14ac:dyDescent="0.2">
      <c r="A101" s="21"/>
      <c r="B101" s="144"/>
      <c r="C101" s="144"/>
      <c r="D101" s="144"/>
      <c r="E101" s="145">
        <f t="shared" si="60"/>
        <v>0</v>
      </c>
      <c r="F101" s="144"/>
      <c r="G101" s="144"/>
      <c r="H101" s="144"/>
      <c r="I101" s="144"/>
      <c r="J101" s="144"/>
      <c r="K101" s="144"/>
      <c r="L101" s="144"/>
      <c r="M101" s="146"/>
      <c r="N101" s="144"/>
      <c r="O101" s="146"/>
      <c r="P101" s="144"/>
      <c r="Q101" s="146"/>
      <c r="R101" s="22" t="str">
        <f t="shared" si="57"/>
        <v xml:space="preserve"> </v>
      </c>
      <c r="S101" s="22" t="str">
        <f t="shared" si="57"/>
        <v xml:space="preserve"> </v>
      </c>
      <c r="T101" s="22" t="str">
        <f t="shared" si="58"/>
        <v xml:space="preserve"> </v>
      </c>
      <c r="U101" s="23" t="str">
        <f t="shared" si="59"/>
        <v xml:space="preserve"> </v>
      </c>
      <c r="V101" s="24"/>
      <c r="W101" s="25"/>
    </row>
    <row r="102" spans="1:23" hidden="1" x14ac:dyDescent="0.2">
      <c r="A102" s="21"/>
      <c r="B102" s="144"/>
      <c r="C102" s="144"/>
      <c r="D102" s="144"/>
      <c r="E102" s="145">
        <f t="shared" si="60"/>
        <v>0</v>
      </c>
      <c r="F102" s="144"/>
      <c r="G102" s="144"/>
      <c r="H102" s="144"/>
      <c r="I102" s="144"/>
      <c r="J102" s="144"/>
      <c r="K102" s="144"/>
      <c r="L102" s="144"/>
      <c r="M102" s="146"/>
      <c r="N102" s="144"/>
      <c r="O102" s="146"/>
      <c r="P102" s="144"/>
      <c r="Q102" s="146"/>
      <c r="R102" s="22" t="str">
        <f t="shared" si="57"/>
        <v xml:space="preserve"> </v>
      </c>
      <c r="S102" s="22" t="str">
        <f t="shared" si="57"/>
        <v xml:space="preserve"> </v>
      </c>
      <c r="T102" s="22" t="str">
        <f t="shared" si="58"/>
        <v xml:space="preserve"> </v>
      </c>
      <c r="U102" s="23" t="str">
        <f t="shared" si="59"/>
        <v xml:space="preserve"> </v>
      </c>
      <c r="V102" s="24"/>
      <c r="W102" s="25"/>
    </row>
    <row r="103" spans="1:23" hidden="1" x14ac:dyDescent="0.2">
      <c r="A103" s="21"/>
      <c r="B103" s="144"/>
      <c r="C103" s="144"/>
      <c r="D103" s="144"/>
      <c r="E103" s="145">
        <f t="shared" si="60"/>
        <v>0</v>
      </c>
      <c r="F103" s="144"/>
      <c r="G103" s="144"/>
      <c r="H103" s="144"/>
      <c r="I103" s="144"/>
      <c r="J103" s="144"/>
      <c r="K103" s="144"/>
      <c r="L103" s="144"/>
      <c r="M103" s="146"/>
      <c r="N103" s="144"/>
      <c r="O103" s="146"/>
      <c r="P103" s="144"/>
      <c r="Q103" s="146"/>
      <c r="R103" s="22" t="str">
        <f t="shared" si="57"/>
        <v xml:space="preserve"> </v>
      </c>
      <c r="S103" s="22" t="str">
        <f t="shared" si="57"/>
        <v xml:space="preserve"> </v>
      </c>
      <c r="T103" s="22" t="str">
        <f t="shared" si="58"/>
        <v xml:space="preserve"> </v>
      </c>
      <c r="U103" s="23" t="str">
        <f t="shared" si="59"/>
        <v xml:space="preserve"> </v>
      </c>
      <c r="V103" s="24"/>
      <c r="W103" s="25"/>
    </row>
    <row r="104" spans="1:23" hidden="1" x14ac:dyDescent="0.2">
      <c r="A104" s="21"/>
      <c r="B104" s="144"/>
      <c r="C104" s="144"/>
      <c r="D104" s="144"/>
      <c r="E104" s="145">
        <f t="shared" si="60"/>
        <v>0</v>
      </c>
      <c r="F104" s="144"/>
      <c r="G104" s="144"/>
      <c r="H104" s="144"/>
      <c r="I104" s="144"/>
      <c r="J104" s="144"/>
      <c r="K104" s="144"/>
      <c r="L104" s="144"/>
      <c r="M104" s="146"/>
      <c r="N104" s="144"/>
      <c r="O104" s="146"/>
      <c r="P104" s="144"/>
      <c r="Q104" s="146"/>
      <c r="R104" s="22" t="str">
        <f t="shared" si="57"/>
        <v xml:space="preserve"> </v>
      </c>
      <c r="S104" s="22" t="str">
        <f t="shared" si="57"/>
        <v xml:space="preserve"> </v>
      </c>
      <c r="T104" s="22" t="str">
        <f t="shared" si="58"/>
        <v xml:space="preserve"> </v>
      </c>
      <c r="U104" s="23" t="str">
        <f t="shared" si="59"/>
        <v xml:space="preserve"> </v>
      </c>
      <c r="V104" s="24"/>
      <c r="W104" s="25"/>
    </row>
    <row r="105" spans="1:23" hidden="1" x14ac:dyDescent="0.2">
      <c r="A105" s="21"/>
      <c r="B105" s="144"/>
      <c r="C105" s="144"/>
      <c r="D105" s="144"/>
      <c r="E105" s="145">
        <f t="shared" si="60"/>
        <v>0</v>
      </c>
      <c r="F105" s="144"/>
      <c r="G105" s="144"/>
      <c r="H105" s="144"/>
      <c r="I105" s="144"/>
      <c r="J105" s="144"/>
      <c r="K105" s="144"/>
      <c r="L105" s="144"/>
      <c r="M105" s="146"/>
      <c r="N105" s="144"/>
      <c r="O105" s="146"/>
      <c r="P105" s="144"/>
      <c r="Q105" s="146"/>
      <c r="R105" s="22" t="str">
        <f t="shared" si="57"/>
        <v xml:space="preserve"> </v>
      </c>
      <c r="S105" s="22" t="str">
        <f t="shared" si="57"/>
        <v xml:space="preserve"> </v>
      </c>
      <c r="T105" s="22" t="str">
        <f t="shared" si="58"/>
        <v xml:space="preserve"> </v>
      </c>
      <c r="U105" s="23" t="str">
        <f t="shared" si="59"/>
        <v xml:space="preserve"> </v>
      </c>
      <c r="V105" s="24"/>
      <c r="W105" s="25"/>
    </row>
    <row r="106" spans="1:23" hidden="1" x14ac:dyDescent="0.2">
      <c r="A106" s="21"/>
      <c r="B106" s="144"/>
      <c r="C106" s="144"/>
      <c r="D106" s="144"/>
      <c r="E106" s="145">
        <f t="shared" si="60"/>
        <v>0</v>
      </c>
      <c r="F106" s="144"/>
      <c r="G106" s="144"/>
      <c r="H106" s="144"/>
      <c r="I106" s="144"/>
      <c r="J106" s="144"/>
      <c r="K106" s="144"/>
      <c r="L106" s="144"/>
      <c r="M106" s="146"/>
      <c r="N106" s="144"/>
      <c r="O106" s="146"/>
      <c r="P106" s="144"/>
      <c r="Q106" s="146"/>
      <c r="R106" s="22" t="str">
        <f t="shared" si="57"/>
        <v xml:space="preserve"> </v>
      </c>
      <c r="S106" s="22" t="str">
        <f t="shared" si="57"/>
        <v xml:space="preserve"> </v>
      </c>
      <c r="T106" s="22" t="str">
        <f t="shared" si="58"/>
        <v xml:space="preserve"> </v>
      </c>
      <c r="U106" s="23" t="str">
        <f t="shared" si="59"/>
        <v xml:space="preserve"> </v>
      </c>
      <c r="V106" s="24"/>
      <c r="W106" s="25"/>
    </row>
    <row r="107" spans="1:23" hidden="1" x14ac:dyDescent="0.2">
      <c r="A107" s="21"/>
      <c r="B107" s="144"/>
      <c r="C107" s="144"/>
      <c r="D107" s="144"/>
      <c r="E107" s="145">
        <f t="shared" si="60"/>
        <v>0</v>
      </c>
      <c r="F107" s="144"/>
      <c r="G107" s="144"/>
      <c r="H107" s="144"/>
      <c r="I107" s="144"/>
      <c r="J107" s="144"/>
      <c r="K107" s="144"/>
      <c r="L107" s="144"/>
      <c r="M107" s="146"/>
      <c r="N107" s="144"/>
      <c r="O107" s="146"/>
      <c r="P107" s="144"/>
      <c r="Q107" s="146"/>
      <c r="R107" s="22" t="str">
        <f t="shared" si="57"/>
        <v xml:space="preserve"> </v>
      </c>
      <c r="S107" s="22" t="str">
        <f t="shared" si="57"/>
        <v xml:space="preserve"> </v>
      </c>
      <c r="T107" s="22" t="str">
        <f t="shared" si="58"/>
        <v xml:space="preserve"> </v>
      </c>
      <c r="U107" s="23" t="str">
        <f t="shared" si="59"/>
        <v xml:space="preserve"> </v>
      </c>
      <c r="V107" s="24"/>
      <c r="W107" s="25"/>
    </row>
    <row r="108" spans="1:23" hidden="1" x14ac:dyDescent="0.2">
      <c r="A108" s="21"/>
      <c r="B108" s="144"/>
      <c r="C108" s="144"/>
      <c r="D108" s="144"/>
      <c r="E108" s="145">
        <f t="shared" si="60"/>
        <v>0</v>
      </c>
      <c r="F108" s="144"/>
      <c r="G108" s="144"/>
      <c r="H108" s="144"/>
      <c r="I108" s="144"/>
      <c r="J108" s="144"/>
      <c r="K108" s="144"/>
      <c r="L108" s="144"/>
      <c r="M108" s="146"/>
      <c r="N108" s="144"/>
      <c r="O108" s="146"/>
      <c r="P108" s="144"/>
      <c r="Q108" s="146"/>
      <c r="R108" s="22" t="str">
        <f t="shared" si="57"/>
        <v xml:space="preserve"> </v>
      </c>
      <c r="S108" s="22" t="str">
        <f t="shared" si="57"/>
        <v xml:space="preserve"> </v>
      </c>
      <c r="T108" s="22" t="str">
        <f t="shared" si="58"/>
        <v xml:space="preserve"> </v>
      </c>
      <c r="U108" s="23" t="str">
        <f t="shared" si="59"/>
        <v xml:space="preserve"> </v>
      </c>
      <c r="V108" s="24"/>
      <c r="W108" s="25"/>
    </row>
    <row r="109" spans="1:23" hidden="1" x14ac:dyDescent="0.2">
      <c r="A109" s="21"/>
      <c r="B109" s="144"/>
      <c r="C109" s="144"/>
      <c r="D109" s="144"/>
      <c r="E109" s="145">
        <f t="shared" si="60"/>
        <v>0</v>
      </c>
      <c r="F109" s="144"/>
      <c r="G109" s="144"/>
      <c r="H109" s="144"/>
      <c r="I109" s="144"/>
      <c r="J109" s="144"/>
      <c r="K109" s="144"/>
      <c r="L109" s="144"/>
      <c r="M109" s="146"/>
      <c r="N109" s="144"/>
      <c r="O109" s="146"/>
      <c r="P109" s="144"/>
      <c r="Q109" s="146"/>
      <c r="R109" s="22" t="str">
        <f t="shared" si="57"/>
        <v xml:space="preserve"> </v>
      </c>
      <c r="S109" s="22" t="str">
        <f t="shared" si="57"/>
        <v xml:space="preserve"> </v>
      </c>
      <c r="T109" s="22" t="str">
        <f t="shared" si="58"/>
        <v xml:space="preserve"> </v>
      </c>
      <c r="U109" s="23" t="str">
        <f t="shared" si="59"/>
        <v xml:space="preserve"> </v>
      </c>
      <c r="V109" s="24"/>
      <c r="W109" s="25"/>
    </row>
    <row r="110" spans="1:23" hidden="1" x14ac:dyDescent="0.2">
      <c r="A110" s="21"/>
      <c r="B110" s="144"/>
      <c r="C110" s="144"/>
      <c r="D110" s="144"/>
      <c r="E110" s="145">
        <f t="shared" si="60"/>
        <v>0</v>
      </c>
      <c r="F110" s="144"/>
      <c r="G110" s="144"/>
      <c r="H110" s="146"/>
      <c r="I110" s="144"/>
      <c r="J110" s="146"/>
      <c r="K110" s="144"/>
      <c r="L110" s="146"/>
      <c r="M110" s="146"/>
      <c r="N110" s="146"/>
      <c r="O110" s="146"/>
      <c r="P110" s="146"/>
      <c r="Q110" s="146"/>
      <c r="R110" s="22" t="str">
        <f t="shared" si="57"/>
        <v xml:space="preserve"> </v>
      </c>
      <c r="S110" s="22" t="str">
        <f t="shared" si="57"/>
        <v xml:space="preserve"> </v>
      </c>
      <c r="T110" s="22" t="str">
        <f t="shared" si="58"/>
        <v xml:space="preserve"> </v>
      </c>
      <c r="U110" s="23" t="str">
        <f t="shared" si="59"/>
        <v xml:space="preserve"> </v>
      </c>
      <c r="V110" s="24"/>
      <c r="W110" s="25"/>
    </row>
    <row r="111" spans="1:23" hidden="1" x14ac:dyDescent="0.2">
      <c r="A111" s="21"/>
      <c r="B111" s="144"/>
      <c r="C111" s="144"/>
      <c r="D111" s="144"/>
      <c r="E111" s="145">
        <f t="shared" si="60"/>
        <v>0</v>
      </c>
      <c r="F111" s="144"/>
      <c r="G111" s="144"/>
      <c r="H111" s="146"/>
      <c r="I111" s="144"/>
      <c r="J111" s="146"/>
      <c r="K111" s="144"/>
      <c r="L111" s="146"/>
      <c r="M111" s="146"/>
      <c r="N111" s="146"/>
      <c r="O111" s="146"/>
      <c r="P111" s="146"/>
      <c r="Q111" s="146"/>
      <c r="R111" s="22" t="str">
        <f t="shared" si="57"/>
        <v xml:space="preserve"> </v>
      </c>
      <c r="S111" s="22" t="str">
        <f t="shared" si="57"/>
        <v xml:space="preserve"> </v>
      </c>
      <c r="T111" s="22" t="str">
        <f t="shared" si="58"/>
        <v xml:space="preserve"> </v>
      </c>
      <c r="U111" s="23" t="str">
        <f t="shared" si="59"/>
        <v xml:space="preserve"> </v>
      </c>
      <c r="V111" s="24"/>
      <c r="W111" s="25"/>
    </row>
    <row r="112" spans="1:23" hidden="1" x14ac:dyDescent="0.2">
      <c r="A112" s="21"/>
      <c r="B112" s="144"/>
      <c r="C112" s="144"/>
      <c r="D112" s="144"/>
      <c r="E112" s="145">
        <f t="shared" si="60"/>
        <v>0</v>
      </c>
      <c r="F112" s="144"/>
      <c r="G112" s="144"/>
      <c r="H112" s="146"/>
      <c r="I112" s="144"/>
      <c r="J112" s="146"/>
      <c r="K112" s="144"/>
      <c r="L112" s="146"/>
      <c r="M112" s="146"/>
      <c r="N112" s="146"/>
      <c r="O112" s="146"/>
      <c r="P112" s="146"/>
      <c r="Q112" s="146"/>
      <c r="R112" s="22" t="str">
        <f t="shared" si="57"/>
        <v xml:space="preserve"> </v>
      </c>
      <c r="S112" s="22" t="str">
        <f t="shared" si="57"/>
        <v xml:space="preserve"> </v>
      </c>
      <c r="T112" s="22" t="str">
        <f t="shared" si="58"/>
        <v xml:space="preserve"> </v>
      </c>
      <c r="U112" s="23" t="str">
        <f t="shared" si="59"/>
        <v xml:space="preserve"> </v>
      </c>
      <c r="V112" s="24"/>
      <c r="W112" s="25"/>
    </row>
    <row r="113" spans="1:23" hidden="1" x14ac:dyDescent="0.2">
      <c r="A113" s="26"/>
      <c r="B113" s="147"/>
      <c r="C113" s="148"/>
      <c r="D113" s="148"/>
      <c r="E113" s="148"/>
      <c r="F113" s="147"/>
      <c r="G113" s="148"/>
      <c r="H113" s="147"/>
      <c r="I113" s="148"/>
      <c r="J113" s="147"/>
      <c r="K113" s="148"/>
      <c r="L113" s="147"/>
      <c r="M113" s="147"/>
      <c r="N113" s="147"/>
      <c r="O113" s="147"/>
      <c r="P113" s="147"/>
      <c r="Q113" s="147"/>
      <c r="R113" s="19" t="str">
        <f t="shared" ref="R113:S115" si="61">IF(L113=0," ",(N113-L113)/L113)</f>
        <v xml:space="preserve"> </v>
      </c>
      <c r="S113" s="20" t="str">
        <f t="shared" si="61"/>
        <v xml:space="preserve"> </v>
      </c>
      <c r="T113" s="19" t="str">
        <f t="shared" si="58"/>
        <v xml:space="preserve"> </v>
      </c>
      <c r="U113" s="20" t="str">
        <f t="shared" si="59"/>
        <v xml:space="preserve"> </v>
      </c>
      <c r="V113" s="27"/>
      <c r="W113" s="28"/>
    </row>
    <row r="114" spans="1:23" hidden="1" x14ac:dyDescent="0.2">
      <c r="A114" s="26" t="s">
        <v>89</v>
      </c>
      <c r="B114" s="147">
        <f t="shared" ref="B114:Q114" si="62">B97+B87</f>
        <v>0</v>
      </c>
      <c r="C114" s="147">
        <f t="shared" si="62"/>
        <v>0</v>
      </c>
      <c r="D114" s="147">
        <f t="shared" si="62"/>
        <v>0</v>
      </c>
      <c r="E114" s="147">
        <f t="shared" si="62"/>
        <v>0</v>
      </c>
      <c r="F114" s="147" t="e">
        <f t="shared" si="62"/>
        <v>#VALUE!</v>
      </c>
      <c r="G114" s="147" t="e">
        <f t="shared" si="62"/>
        <v>#VALUE!</v>
      </c>
      <c r="H114" s="147">
        <f t="shared" si="62"/>
        <v>0</v>
      </c>
      <c r="I114" s="147">
        <f t="shared" si="62"/>
        <v>0</v>
      </c>
      <c r="J114" s="147">
        <f t="shared" si="62"/>
        <v>0</v>
      </c>
      <c r="K114" s="147">
        <f t="shared" si="62"/>
        <v>0</v>
      </c>
      <c r="L114" s="147">
        <f t="shared" si="62"/>
        <v>0</v>
      </c>
      <c r="M114" s="147">
        <f t="shared" si="62"/>
        <v>0</v>
      </c>
      <c r="N114" s="147">
        <f t="shared" si="62"/>
        <v>0</v>
      </c>
      <c r="O114" s="147">
        <f t="shared" si="62"/>
        <v>0</v>
      </c>
      <c r="P114" s="147">
        <f t="shared" si="62"/>
        <v>0</v>
      </c>
      <c r="Q114" s="147">
        <f t="shared" si="62"/>
        <v>0</v>
      </c>
      <c r="R114" s="29" t="str">
        <f t="shared" si="61"/>
        <v xml:space="preserve"> </v>
      </c>
      <c r="S114" s="30" t="str">
        <f t="shared" si="61"/>
        <v xml:space="preserve"> </v>
      </c>
      <c r="T114" s="29" t="str">
        <f t="shared" si="58"/>
        <v xml:space="preserve"> </v>
      </c>
      <c r="U114" s="30" t="str">
        <f t="shared" si="59"/>
        <v xml:space="preserve"> </v>
      </c>
      <c r="V114" s="27"/>
      <c r="W114" s="28"/>
    </row>
    <row r="115" spans="1:23" hidden="1" x14ac:dyDescent="0.2">
      <c r="A115" s="31" t="s">
        <v>143</v>
      </c>
      <c r="B115" s="149">
        <f>B87</f>
        <v>0</v>
      </c>
      <c r="C115" s="149">
        <f t="shared" ref="C115:Q115" si="63">C87</f>
        <v>0</v>
      </c>
      <c r="D115" s="149">
        <f t="shared" si="63"/>
        <v>0</v>
      </c>
      <c r="E115" s="149">
        <f t="shared" si="63"/>
        <v>0</v>
      </c>
      <c r="F115" s="149" t="e">
        <f t="shared" si="63"/>
        <v>#VALUE!</v>
      </c>
      <c r="G115" s="149" t="e">
        <f t="shared" si="63"/>
        <v>#VALUE!</v>
      </c>
      <c r="H115" s="149">
        <f t="shared" si="63"/>
        <v>0</v>
      </c>
      <c r="I115" s="149">
        <f t="shared" si="63"/>
        <v>0</v>
      </c>
      <c r="J115" s="149">
        <f t="shared" si="63"/>
        <v>0</v>
      </c>
      <c r="K115" s="149">
        <f t="shared" si="63"/>
        <v>0</v>
      </c>
      <c r="L115" s="149">
        <f t="shared" si="63"/>
        <v>0</v>
      </c>
      <c r="M115" s="149">
        <f t="shared" si="63"/>
        <v>0</v>
      </c>
      <c r="N115" s="149">
        <f t="shared" si="63"/>
        <v>0</v>
      </c>
      <c r="O115" s="149">
        <f t="shared" si="63"/>
        <v>0</v>
      </c>
      <c r="P115" s="149">
        <f t="shared" si="63"/>
        <v>0</v>
      </c>
      <c r="Q115" s="149">
        <f t="shared" si="63"/>
        <v>0</v>
      </c>
      <c r="R115" s="29" t="str">
        <f t="shared" si="61"/>
        <v xml:space="preserve"> </v>
      </c>
      <c r="S115" s="30" t="str">
        <f t="shared" si="61"/>
        <v xml:space="preserve"> </v>
      </c>
      <c r="T115" s="29" t="str">
        <f t="shared" si="58"/>
        <v xml:space="preserve"> </v>
      </c>
      <c r="U115" s="30" t="str">
        <f t="shared" si="59"/>
        <v xml:space="preserve"> </v>
      </c>
      <c r="V115" s="27"/>
      <c r="W115" s="28"/>
    </row>
    <row r="116" spans="1:23" x14ac:dyDescent="0.2">
      <c r="A116" s="32"/>
      <c r="B116" s="33"/>
      <c r="C116" s="33"/>
      <c r="D116" s="33"/>
      <c r="E116" s="33"/>
      <c r="F116" s="33"/>
      <c r="G116" s="33"/>
      <c r="H116" s="33"/>
      <c r="I116" s="33"/>
      <c r="J116" s="33"/>
      <c r="K116" s="33"/>
      <c r="L116" s="33"/>
      <c r="M116" s="33"/>
      <c r="N116" s="33"/>
      <c r="O116" s="33"/>
      <c r="P116" s="33"/>
      <c r="Q116" s="33"/>
      <c r="R116" s="34"/>
      <c r="S116" s="34"/>
      <c r="T116" s="34"/>
      <c r="U116" s="34"/>
      <c r="V116" s="28"/>
      <c r="W116" s="28"/>
    </row>
    <row r="117" spans="1:23" x14ac:dyDescent="0.2">
      <c r="A117" s="35" t="s">
        <v>144</v>
      </c>
    </row>
    <row r="118" spans="1:23" x14ac:dyDescent="0.2">
      <c r="A118" s="35" t="s">
        <v>145</v>
      </c>
    </row>
    <row r="119" spans="1:23" x14ac:dyDescent="0.2">
      <c r="A119" s="35" t="s">
        <v>146</v>
      </c>
      <c r="B119" s="36"/>
      <c r="C119" s="36"/>
      <c r="D119" s="36"/>
      <c r="E119" s="36"/>
      <c r="F119" s="36"/>
      <c r="H119" s="36"/>
      <c r="I119" s="36"/>
      <c r="J119" s="36"/>
      <c r="K119" s="36"/>
      <c r="V119" s="36"/>
    </row>
    <row r="120" spans="1:23" x14ac:dyDescent="0.2">
      <c r="A120" s="35" t="s">
        <v>147</v>
      </c>
      <c r="B120" s="36"/>
      <c r="C120" s="36"/>
      <c r="D120" s="36"/>
      <c r="E120" s="36"/>
      <c r="F120" s="36"/>
      <c r="H120" s="36"/>
      <c r="I120" s="36"/>
      <c r="J120" s="36"/>
      <c r="K120" s="36"/>
      <c r="V120" s="36"/>
    </row>
    <row r="121" spans="1:23" x14ac:dyDescent="0.2">
      <c r="A121" s="35" t="s">
        <v>148</v>
      </c>
      <c r="B121" s="36"/>
      <c r="C121" s="36"/>
      <c r="D121" s="36"/>
      <c r="E121" s="36"/>
      <c r="F121" s="36"/>
      <c r="H121" s="36"/>
      <c r="I121" s="36"/>
      <c r="J121" s="36"/>
      <c r="K121" s="36"/>
      <c r="V121" s="36"/>
    </row>
    <row r="122" spans="1:23" x14ac:dyDescent="0.2">
      <c r="A122" s="35" t="s">
        <v>149</v>
      </c>
    </row>
    <row r="124" spans="1:23" x14ac:dyDescent="0.2">
      <c r="A124" s="36"/>
      <c r="G124" s="36"/>
      <c r="W124" s="36"/>
    </row>
    <row r="125" spans="1:23" x14ac:dyDescent="0.2">
      <c r="A125" s="36"/>
      <c r="G125" s="36"/>
      <c r="W125" s="36"/>
    </row>
    <row r="126" spans="1:23" x14ac:dyDescent="0.2">
      <c r="A126" s="36"/>
      <c r="G126" s="36"/>
      <c r="W126" s="36"/>
    </row>
  </sheetData>
  <sheetProtection algorithmName="SHA-512" hashValue="KbyZpRckEL2X6ImO4DDewroyhvIhCcgaivthqK4D5SfQKHCP1Rpou10F+vy66WainvIsUPus3jUm6Ok953BPZA==" saltValue="3cRDbk40wDq/Dsn0fV321Q==" spinCount="100000" sheet="1" objects="1" scenarios="1"/>
  <mergeCells count="18">
    <mergeCell ref="P77:Q77"/>
    <mergeCell ref="R77:S77"/>
    <mergeCell ref="T77:U77"/>
    <mergeCell ref="V77:W77"/>
    <mergeCell ref="P6:Q6"/>
    <mergeCell ref="R6:S6"/>
    <mergeCell ref="T6:U6"/>
    <mergeCell ref="V6:W6"/>
    <mergeCell ref="F6:G6"/>
    <mergeCell ref="H6:I6"/>
    <mergeCell ref="J6:K6"/>
    <mergeCell ref="L6:M6"/>
    <mergeCell ref="N6:O6"/>
    <mergeCell ref="A1:U1"/>
    <mergeCell ref="A2:U2"/>
    <mergeCell ref="A3:U3"/>
    <mergeCell ref="A4:U4"/>
    <mergeCell ref="A5:U5"/>
  </mergeCells>
  <printOptions horizontalCentered="1"/>
  <pageMargins left="0.5" right="0.25" top="0.5" bottom="0.5" header="0.5" footer="0.5"/>
  <pageSetup paperSize="9" orientation="landscape" r:id="rId1"/>
  <rowBreaks count="1" manualBreakCount="1">
    <brk id="7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80B2817F7142BDA8FC189E5C25E0" ma:contentTypeVersion="" ma:contentTypeDescription="Create a new document." ma:contentTypeScope="" ma:versionID="75376c72745cdc6c9a807e736cb2f9c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c9f2915bc449c9eb1438cf294b3051d9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FF14999-8012-4F3F-9199-929A4AFC271A}"/>
</file>

<file path=customXml/itemProps2.xml><?xml version="1.0" encoding="utf-8"?>
<ds:datastoreItem xmlns:ds="http://schemas.openxmlformats.org/officeDocument/2006/customXml" ds:itemID="{8C97817A-3423-4EA9-B1A2-ACE5C24128AA}"/>
</file>

<file path=customXml/itemProps3.xml><?xml version="1.0" encoding="utf-8"?>
<ds:datastoreItem xmlns:ds="http://schemas.openxmlformats.org/officeDocument/2006/customXml" ds:itemID="{7CEE7E25-5B36-49EB-A6E7-CDA1988600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23</vt:i4>
      </vt:variant>
      <vt:variant>
        <vt:lpstr>Named Ranges</vt:lpstr>
      </vt:variant>
      <vt:variant>
        <vt:i4>23</vt:i4>
      </vt:variant>
    </vt:vector>
  </HeadingPairs>
  <TitlesOfParts>
    <vt:vector size="46" baseType="lpstr">
      <vt:lpstr>Summary</vt:lpstr>
      <vt:lpstr>NW371</vt:lpstr>
      <vt:lpstr>NW372</vt:lpstr>
      <vt:lpstr>NW373</vt:lpstr>
      <vt:lpstr>NW374</vt:lpstr>
      <vt:lpstr>NW375</vt:lpstr>
      <vt:lpstr>DC37</vt:lpstr>
      <vt:lpstr>NW381</vt:lpstr>
      <vt:lpstr>NW382</vt:lpstr>
      <vt:lpstr>NW383</vt:lpstr>
      <vt:lpstr>NW384</vt:lpstr>
      <vt:lpstr>NW385</vt:lpstr>
      <vt:lpstr>DC38</vt:lpstr>
      <vt:lpstr>NW392</vt:lpstr>
      <vt:lpstr>NW393</vt:lpstr>
      <vt:lpstr>NW394</vt:lpstr>
      <vt:lpstr>NW396</vt:lpstr>
      <vt:lpstr>NW397</vt:lpstr>
      <vt:lpstr>DC39</vt:lpstr>
      <vt:lpstr>NW403</vt:lpstr>
      <vt:lpstr>NW404</vt:lpstr>
      <vt:lpstr>NW405</vt:lpstr>
      <vt:lpstr>DC40</vt:lpstr>
      <vt:lpstr>'DC37'!Print_Area</vt:lpstr>
      <vt:lpstr>'DC38'!Print_Area</vt:lpstr>
      <vt:lpstr>'DC39'!Print_Area</vt:lpstr>
      <vt:lpstr>'DC40'!Print_Area</vt:lpstr>
      <vt:lpstr>'NW371'!Print_Area</vt:lpstr>
      <vt:lpstr>'NW372'!Print_Area</vt:lpstr>
      <vt:lpstr>'NW373'!Print_Area</vt:lpstr>
      <vt:lpstr>'NW374'!Print_Area</vt:lpstr>
      <vt:lpstr>'NW375'!Print_Area</vt:lpstr>
      <vt:lpstr>'NW381'!Print_Area</vt:lpstr>
      <vt:lpstr>'NW382'!Print_Area</vt:lpstr>
      <vt:lpstr>'NW383'!Print_Area</vt:lpstr>
      <vt:lpstr>'NW384'!Print_Area</vt:lpstr>
      <vt:lpstr>'NW385'!Print_Area</vt:lpstr>
      <vt:lpstr>'NW392'!Print_Area</vt:lpstr>
      <vt:lpstr>'NW393'!Print_Area</vt:lpstr>
      <vt:lpstr>'NW394'!Print_Area</vt:lpstr>
      <vt:lpstr>'NW396'!Print_Area</vt:lpstr>
      <vt:lpstr>'NW397'!Print_Area</vt:lpstr>
      <vt:lpstr>'NW403'!Print_Area</vt:lpstr>
      <vt:lpstr>'NW404'!Print_Area</vt:lpstr>
      <vt:lpstr>'NW405'!Print_Area</vt:lpstr>
      <vt:lpstr>Summary!Print_Area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Local Goverment Database</cp:lastModifiedBy>
  <dcterms:created xsi:type="dcterms:W3CDTF">2026-08-03T09:36:27Z</dcterms:created>
  <dcterms:modified xsi:type="dcterms:W3CDTF">2026-08-03T09:36:27Z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0x010100E8C280B2817F7142BDA8FC189E5C25E0</vt:lpwstr>
  </property>
</Properties>
</file>